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Husova3-zeny1 - Oprava  s..." sheetId="2" state="visible" r:id="rId3"/>
  </sheets>
  <definedNames>
    <definedName function="false" hidden="false" localSheetId="1" name="_xlnm.Print_Area" vbProcedure="false">'Husova3-zeny1 - Oprava  s...'!$C$4:$J$76,'Husova3-zeny1 - Oprava  s...'!$C$82:$J$122,'Husova3-zeny1 - Oprava  s...'!$C$128:$K$410</definedName>
    <definedName function="false" hidden="false" localSheetId="1" name="_xlnm.Print_Titles" vbProcedure="false">'Husova3-zeny1 - Oprava  s...'!$138:$138</definedName>
    <definedName function="false" hidden="true" localSheetId="1" name="_xlnm._FilterDatabase" vbProcedure="false">'Husova3-zeny1 - Oprava  s...'!$C$138:$K$410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<sst xmlns="http://schemas.openxmlformats.org/spreadsheetml/2006/main" count="3382" uniqueCount="925">
  <si>
    <t xml:space="preserve">Export Komplet</t>
  </si>
  <si>
    <t xml:space="preserve">2.0</t>
  </si>
  <si>
    <t xml:space="preserve">False</t>
  </si>
  <si>
    <t xml:space="preserve">{249d0ad5-b48b-4b2f-94ea-3329986fc662}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</si>
  <si>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</si>
  <si>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</si>
  <si>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</si>
  <si>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</si>
  <si>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</si>
  <si>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</si>
  <si>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</si>
  <si>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</si>
  <si>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</si>
  <si>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Husova3-zeny1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</si>
  <si>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</si>
  <si>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</si>
  <si>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 sociálního zařízení 2patro-ženy</t>
  </si>
  <si>
    <t xml:space="preserve">KSO:</t>
  </si>
  <si>
    <t xml:space="preserve">CC-CZ:</t>
  </si>
  <si>
    <t xml:space="preserve">Místo:</t>
  </si>
  <si>
    <t xml:space="preserve">Husova 3,Brno</t>
  </si>
  <si>
    <t xml:space="preserve">Datum:</t>
  </si>
  <si>
    <t xml:space="preserve">14. 7. 2022</t>
  </si>
  <si>
    <t xml:space="preserve">Zadavatel:</t>
  </si>
  <si>
    <t xml:space="preserve">IČ:</t>
  </si>
  <si>
    <t xml:space="preserve">mmBrna,OSM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</si>
  <si>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</si>
  <si>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</si>
  <si>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</si>
  <si>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</si>
  <si>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</si>
  <si>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</si>
  <si>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</si>
  <si>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</si>
  <si>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</si>
  <si>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</si>
  <si>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</si>
  <si>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</si>
  <si>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</si>
  <si>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</si>
  <si>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</si>
  <si>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</si>
  <si>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</si>
  <si>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</si>
  <si>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</si>
  <si>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</si>
  <si>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</si>
  <si>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</si>
  <si>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</si>
  <si>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</si>
  <si>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</si>
  <si>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</si>
  <si>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</si>
  <si>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</si>
  <si>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</si>
  <si>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</si>
  <si>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</si>
  <si>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</si>
  <si>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</si>
  <si>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</si>
  <si>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</si>
  <si>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</si>
  <si>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</si>
  <si>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</si>
  <si>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</si>
  <si>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</si>
  <si>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</si>
  <si>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</si>
  <si>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</si>
  <si>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</si>
  <si>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</si>
  <si>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</si>
  <si>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</si>
  <si>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</si>
  <si>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</si>
  <si>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</si>
  <si>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</si>
  <si>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</si>
  <si>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</si>
  <si>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</si>
  <si>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</si>
  <si>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</si>
  <si>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</si>
  <si>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</si>
  <si>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</si>
  <si>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</si>
  <si>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</si>
  <si>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</si>
  <si>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</si>
  <si>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</si>
  <si>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</si>
  <si>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</si>
  <si>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</si>
  <si>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</si>
  <si>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</si>
  <si>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</si>
  <si>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</si>
  <si>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</si>
  <si>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</si>
  <si>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</si>
  <si>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</si>
  <si>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</si>
  <si>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</si>
  <si>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</si>
  <si>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</si>
  <si>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</si>
  <si>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</si>
  <si>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</si>
  <si>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</si>
  <si>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</si>
  <si>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</si>
  <si>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</si>
  <si>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</si>
  <si>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</si>
  <si>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</si>
  <si>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</si>
  <si>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</si>
  <si>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</si>
  <si>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</si>
  <si>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</si>
  <si>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</si>
  <si>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</si>
  <si>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</si>
  <si>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</si>
  <si>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</si>
  <si>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</si>
  <si>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</si>
  <si>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</si>
  <si>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</si>
  <si>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</si>
  <si>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</si>
  <si>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</si>
  <si>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</si>
  <si>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</si>
  <si>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</t>
  </si>
  <si>
    <t xml:space="preserve">sada</t>
  </si>
  <si>
    <t xml:space="preserve">4</t>
  </si>
  <si>
    <t xml:space="preserve">1338208757</t>
  </si>
  <si>
    <t xml:space="preserve">3</t>
  </si>
  <si>
    <t xml:space="preserve">Svislé a kompletní konstrukce</t>
  </si>
  <si>
    <t xml:space="preserve">317941123</t>
  </si>
  <si>
    <t xml:space="preserve">Osazování ocelových válcovaných nosníků na zdivu I, IE, U, UE nebo L přes č. 14 do č. 22 nebo výšky do 220 mm</t>
  </si>
  <si>
    <t xml:space="preserve">t</t>
  </si>
  <si>
    <t xml:space="preserve">CS ÚRS 2022 02</t>
  </si>
  <si>
    <t xml:space="preserve">-1069722304</t>
  </si>
  <si>
    <t xml:space="preserve">VV</t>
  </si>
  <si>
    <t xml:space="preserve">14,3*0,001*1,2*3</t>
  </si>
  <si>
    <t xml:space="preserve">M</t>
  </si>
  <si>
    <t xml:space="preserve">13010716</t>
  </si>
  <si>
    <t xml:space="preserve">ocel profilová jakost S235JR (11 375) průřez I (IPN) 140</t>
  </si>
  <si>
    <t xml:space="preserve">8</t>
  </si>
  <si>
    <t xml:space="preserve">-712429171</t>
  </si>
  <si>
    <t xml:space="preserve">340238211</t>
  </si>
  <si>
    <t xml:space="preserve">Zazdívka otvorů v příčkách nebo stěnách pl přes 0,25 do 1 m2 cihlami plnými tl do 100 mm</t>
  </si>
  <si>
    <t xml:space="preserve">m2</t>
  </si>
  <si>
    <t xml:space="preserve">1342294611</t>
  </si>
  <si>
    <t xml:space="preserve">0,2*2,1</t>
  </si>
  <si>
    <t xml:space="preserve">5</t>
  </si>
  <si>
    <t xml:space="preserve">340271025.XLA</t>
  </si>
  <si>
    <t xml:space="preserve">Zazdívka otvorů v příčkách nebo stěnách pl přes 1 do 4 m2 tvárnicemi YTONG tl 100 mm</t>
  </si>
  <si>
    <t xml:space="preserve">-89270256</t>
  </si>
  <si>
    <t xml:space="preserve">1*2,0</t>
  </si>
  <si>
    <t xml:space="preserve">6</t>
  </si>
  <si>
    <t xml:space="preserve">342272225</t>
  </si>
  <si>
    <t xml:space="preserve">Příčka z pórobetonových hladkých tvárnic na tenkovrstvou maltu tl 100 mm-zazdění závěsného záchodu</t>
  </si>
  <si>
    <t xml:space="preserve">1935679795</t>
  </si>
  <si>
    <t xml:space="preserve">0,85*1,2*2</t>
  </si>
  <si>
    <t xml:space="preserve">7</t>
  </si>
  <si>
    <t xml:space="preserve">346244381</t>
  </si>
  <si>
    <t xml:space="preserve">Plentování jednostranné v do 200 mm válcovaných nosníků cihlami</t>
  </si>
  <si>
    <t xml:space="preserve">-2066038975</t>
  </si>
  <si>
    <t xml:space="preserve">1,2*0,15*6</t>
  </si>
  <si>
    <t xml:space="preserve">Úpravy povrchů, podlahy a osazování výplní</t>
  </si>
  <si>
    <t xml:space="preserve">612131121</t>
  </si>
  <si>
    <t xml:space="preserve">Penetrační disperzní nátěr vnitřních stěn nanášený ručně</t>
  </si>
  <si>
    <t xml:space="preserve">515009396</t>
  </si>
  <si>
    <t xml:space="preserve">57,314</t>
  </si>
  <si>
    <t xml:space="preserve">9</t>
  </si>
  <si>
    <t xml:space="preserve">612135101</t>
  </si>
  <si>
    <t xml:space="preserve">Hrubá výplň rýh ve stěnách maltou jakékoli šířky rýhy</t>
  </si>
  <si>
    <t xml:space="preserve">927901516</t>
  </si>
  <si>
    <t xml:space="preserve">(50+20+20)*0,1+2*0,15+1,2*0,15*6</t>
  </si>
  <si>
    <t xml:space="preserve">10</t>
  </si>
  <si>
    <t xml:space="preserve">612142001</t>
  </si>
  <si>
    <t xml:space="preserve">Potažení vnitřních stěn sklovláknitým pletivem vtlačeným do tenkovrstvé hmoty</t>
  </si>
  <si>
    <t xml:space="preserve">-1101106609</t>
  </si>
  <si>
    <t xml:space="preserve">0,85*1,2*2+1,2*0,2*2</t>
  </si>
  <si>
    <t xml:space="preserve">11</t>
  </si>
  <si>
    <t xml:space="preserve">612321121</t>
  </si>
  <si>
    <t xml:space="preserve">Vápenocementová omítka hladká jednovrstvá vnitřních stěn nanášená ručně</t>
  </si>
  <si>
    <t xml:space="preserve">-707792870</t>
  </si>
  <si>
    <t xml:space="preserve">12</t>
  </si>
  <si>
    <t xml:space="preserve">612321191</t>
  </si>
  <si>
    <t xml:space="preserve">Příplatek k vápenocementové omítce vnitřních stěn za každých dalších 5 mm tloušťky ručně</t>
  </si>
  <si>
    <t xml:space="preserve">1053984893</t>
  </si>
  <si>
    <t xml:space="preserve">13</t>
  </si>
  <si>
    <t xml:space="preserve">612325223</t>
  </si>
  <si>
    <t xml:space="preserve">Vápenocementová štuková omítka malých ploch přes 0,25 do 1 m2 na stěnách</t>
  </si>
  <si>
    <t xml:space="preserve">kus</t>
  </si>
  <si>
    <t xml:space="preserve">656060429</t>
  </si>
  <si>
    <t xml:space="preserve">1+1+1</t>
  </si>
  <si>
    <t xml:space="preserve">14</t>
  </si>
  <si>
    <t xml:space="preserve">612325422</t>
  </si>
  <si>
    <t xml:space="preserve">Oprava vnitřní vápenocementové štukové omítky stěn v rozsahu plochy přes 10 do 30 %</t>
  </si>
  <si>
    <t xml:space="preserve">1097479551</t>
  </si>
  <si>
    <t xml:space="preserve">"1"(1,45+1,27)*2*0,7</t>
  </si>
  <si>
    <t xml:space="preserve">"2"(1,75+1,85)*2*0,7+0,3*0,7*2+0,6*0,3</t>
  </si>
  <si>
    <t xml:space="preserve">"3,4"(1,55*2+0,85+0,85)*2*0,4</t>
  </si>
  <si>
    <t xml:space="preserve">"5"(1,55+1,3)*2*0,4</t>
  </si>
  <si>
    <t xml:space="preserve">Součet</t>
  </si>
  <si>
    <t xml:space="preserve">612325452</t>
  </si>
  <si>
    <t xml:space="preserve">Příplatek k cenám opravy vápenocementové omítky stěn za dalších 10 mm v rozsahu přes 10 do 30 %</t>
  </si>
  <si>
    <t xml:space="preserve">-1938766747</t>
  </si>
  <si>
    <t xml:space="preserve">16</t>
  </si>
  <si>
    <t xml:space="preserve">619991011</t>
  </si>
  <si>
    <t xml:space="preserve">Obalení konstrukcí a prvků fólií přilepenou lepící páskou</t>
  </si>
  <si>
    <t xml:space="preserve">1495183250</t>
  </si>
  <si>
    <t xml:space="preserve">0,6*2,0+0,6*1,7</t>
  </si>
  <si>
    <t xml:space="preserve">17</t>
  </si>
  <si>
    <t xml:space="preserve">632441215</t>
  </si>
  <si>
    <t xml:space="preserve">Potěr anhydritový samonivelační litý C20 tl přes 45 do 50 mm</t>
  </si>
  <si>
    <t xml:space="preserve">43942558</t>
  </si>
  <si>
    <t xml:space="preserve">9,5</t>
  </si>
  <si>
    <t xml:space="preserve">18</t>
  </si>
  <si>
    <t xml:space="preserve">642944121</t>
  </si>
  <si>
    <t xml:space="preserve">Osazování ocelových zárubní dodatečné pl do 2,5 m2</t>
  </si>
  <si>
    <t xml:space="preserve">-727094531</t>
  </si>
  <si>
    <t xml:space="preserve">19</t>
  </si>
  <si>
    <t xml:space="preserve">55331430</t>
  </si>
  <si>
    <t xml:space="preserve">zárubeň jednokřídlá ocelová rozměru 600/1970mm hranatá</t>
  </si>
  <si>
    <t xml:space="preserve">-148641867</t>
  </si>
  <si>
    <t xml:space="preserve">Ostatní konstrukce a práce, bourání</t>
  </si>
  <si>
    <t xml:space="preserve">20</t>
  </si>
  <si>
    <t xml:space="preserve">949101111</t>
  </si>
  <si>
    <t xml:space="preserve">Lešení pomocné pro objekty pozemních staveb s lešeňovou podlahou v do 1,9 m zatížení do 150 kg/m2</t>
  </si>
  <si>
    <t xml:space="preserve">-1609127249</t>
  </si>
  <si>
    <t xml:space="preserve">1,8+3,0+1,35*2+2,0</t>
  </si>
  <si>
    <t xml:space="preserve">952901111</t>
  </si>
  <si>
    <t xml:space="preserve">Vyčištění budov bytové a občanské výstavby při výšce podlaží do 4 m</t>
  </si>
  <si>
    <t xml:space="preserve">-340396268</t>
  </si>
  <si>
    <t xml:space="preserve">22</t>
  </si>
  <si>
    <t xml:space="preserve">965081213</t>
  </si>
  <si>
    <t xml:space="preserve">Bourání podlah z dlaždic keramických  tl do 10 mm plochy přes 1 m2</t>
  </si>
  <si>
    <t xml:space="preserve">1828824714</t>
  </si>
  <si>
    <t xml:space="preserve">23</t>
  </si>
  <si>
    <t xml:space="preserve">968072455</t>
  </si>
  <si>
    <t xml:space="preserve">Vybourání kovových dveřních zárubní pl do 2 m2</t>
  </si>
  <si>
    <t xml:space="preserve">300379335</t>
  </si>
  <si>
    <t xml:space="preserve">0,6*2,0*5</t>
  </si>
  <si>
    <t xml:space="preserve">24</t>
  </si>
  <si>
    <t xml:space="preserve">968-pc 1</t>
  </si>
  <si>
    <t xml:space="preserve">Vyvěšení  dveří pl do 2 m2</t>
  </si>
  <si>
    <t xml:space="preserve">1562343315</t>
  </si>
  <si>
    <t xml:space="preserve">4+1</t>
  </si>
  <si>
    <t xml:space="preserve">25</t>
  </si>
  <si>
    <t xml:space="preserve">968-pc 2</t>
  </si>
  <si>
    <t xml:space="preserve">D+m zrcadlo na celou šířku cca 115cm nad umyvadlem osazené do obkladu co nejvíce ke stropu</t>
  </si>
  <si>
    <t xml:space="preserve">-1512314210</t>
  </si>
  <si>
    <t xml:space="preserve">26</t>
  </si>
  <si>
    <t xml:space="preserve">968-pc 4</t>
  </si>
  <si>
    <t xml:space="preserve">D+m zásobník na toaletní papír</t>
  </si>
  <si>
    <t xml:space="preserve">1283415253</t>
  </si>
  <si>
    <t xml:space="preserve">27</t>
  </si>
  <si>
    <t xml:space="preserve">968-pc 5</t>
  </si>
  <si>
    <t xml:space="preserve">D+m elektrický osoušeč rukou včetně připojení-(dynos)</t>
  </si>
  <si>
    <t xml:space="preserve">-1950162978</t>
  </si>
  <si>
    <t xml:space="preserve">28</t>
  </si>
  <si>
    <t xml:space="preserve">968-pc 6</t>
  </si>
  <si>
    <t xml:space="preserve">D+m zásobník na tekuté mýdlo</t>
  </si>
  <si>
    <t xml:space="preserve">-173673924</t>
  </si>
  <si>
    <t xml:space="preserve">29</t>
  </si>
  <si>
    <t xml:space="preserve">968-pc 7</t>
  </si>
  <si>
    <t xml:space="preserve">D+m odpadkový koš s víkem bezdotykový</t>
  </si>
  <si>
    <t xml:space="preserve">1985798316</t>
  </si>
  <si>
    <t xml:space="preserve">30</t>
  </si>
  <si>
    <t xml:space="preserve">968-pc 8</t>
  </si>
  <si>
    <t xml:space="preserve">D+m štětka na WC</t>
  </si>
  <si>
    <t xml:space="preserve">-1981581351</t>
  </si>
  <si>
    <t xml:space="preserve">31</t>
  </si>
  <si>
    <t xml:space="preserve">968-pc 9</t>
  </si>
  <si>
    <t xml:space="preserve">D+m háčků na WC -2ks</t>
  </si>
  <si>
    <t xml:space="preserve">1492413514</t>
  </si>
  <si>
    <t xml:space="preserve">32</t>
  </si>
  <si>
    <t xml:space="preserve">968-pc10</t>
  </si>
  <si>
    <t xml:space="preserve">D+m kovové šatní skříňky s úložnými uzamykatelnými boxy -min.18boxů barva tm.hnědá</t>
  </si>
  <si>
    <t xml:space="preserve">-997421399</t>
  </si>
  <si>
    <t xml:space="preserve">33</t>
  </si>
  <si>
    <t xml:space="preserve">968-pc11</t>
  </si>
  <si>
    <t xml:space="preserve">D+m zásobník na papírové ručníky (dynos)</t>
  </si>
  <si>
    <t xml:space="preserve">-144941307</t>
  </si>
  <si>
    <t xml:space="preserve">34</t>
  </si>
  <si>
    <t xml:space="preserve">971033531</t>
  </si>
  <si>
    <t xml:space="preserve">Vybourání otvorů ve zdivu cihelném pl do 1 m2 na MVC nebo MV tl do 150 mm</t>
  </si>
  <si>
    <t xml:space="preserve">315080050</t>
  </si>
  <si>
    <t xml:space="preserve">0,80*2,2-0,6*2,0+0,2*2,0</t>
  </si>
  <si>
    <t xml:space="preserve">35</t>
  </si>
  <si>
    <t xml:space="preserve">971033631</t>
  </si>
  <si>
    <t xml:space="preserve">Vybourání otvorů ve zdivu cihelném pl do 4 m2 na MVC nebo MV tl do 150 mm</t>
  </si>
  <si>
    <t xml:space="preserve">-904050232</t>
  </si>
  <si>
    <t xml:space="preserve">0,6*2,0</t>
  </si>
  <si>
    <t xml:space="preserve">36</t>
  </si>
  <si>
    <t xml:space="preserve">973031842</t>
  </si>
  <si>
    <t xml:space="preserve">Vysekání kapes ve zdivu cihelném na MC pro zavázání příček tl do 100 mm</t>
  </si>
  <si>
    <t xml:space="preserve">m</t>
  </si>
  <si>
    <t xml:space="preserve">356491238</t>
  </si>
  <si>
    <t xml:space="preserve">2,0*3</t>
  </si>
  <si>
    <t xml:space="preserve">37</t>
  </si>
  <si>
    <t xml:space="preserve">974031121</t>
  </si>
  <si>
    <t xml:space="preserve">Vysekání rýh ve zdivu cihelném hl do 30 mm š do 30 mm</t>
  </si>
  <si>
    <t xml:space="preserve">1726746375</t>
  </si>
  <si>
    <t xml:space="preserve">38</t>
  </si>
  <si>
    <t xml:space="preserve">974031122</t>
  </si>
  <si>
    <t xml:space="preserve">Vysekání rýh ve zdivu cihelném hl do 30 mm š do 70 mm</t>
  </si>
  <si>
    <t xml:space="preserve">14599657</t>
  </si>
  <si>
    <t xml:space="preserve">39</t>
  </si>
  <si>
    <t xml:space="preserve">974031132</t>
  </si>
  <si>
    <t xml:space="preserve">Vysekání rýh ve zdivu cihelném hl do 50 mm š do 70 mm</t>
  </si>
  <si>
    <t xml:space="preserve">1254746030</t>
  </si>
  <si>
    <t xml:space="preserve">40</t>
  </si>
  <si>
    <t xml:space="preserve">974031164</t>
  </si>
  <si>
    <t xml:space="preserve">Vysekání rýh ve zdivu cihelném hl do 150 mm š do 150 mm</t>
  </si>
  <si>
    <t xml:space="preserve">1658590270</t>
  </si>
  <si>
    <t xml:space="preserve">41</t>
  </si>
  <si>
    <t xml:space="preserve">974031664</t>
  </si>
  <si>
    <t xml:space="preserve">Vysekání rýh ve zdivu cihelném pro vtahování nosníků hl do 150 mm v do 150 mm</t>
  </si>
  <si>
    <t xml:space="preserve">-632136206</t>
  </si>
  <si>
    <t xml:space="preserve">1,2*3</t>
  </si>
  <si>
    <t xml:space="preserve">42</t>
  </si>
  <si>
    <t xml:space="preserve">977131119</t>
  </si>
  <si>
    <t xml:space="preserve">Vrty příklepovými vrtáky D přes 28 do 32 mm do cihelného zdiva nebo prostého betonu</t>
  </si>
  <si>
    <t xml:space="preserve">276316331</t>
  </si>
  <si>
    <t xml:space="preserve">43</t>
  </si>
  <si>
    <t xml:space="preserve">977151119</t>
  </si>
  <si>
    <t xml:space="preserve">Jádrové vrty diamantovými korunkami do stavebních materiálů D přes 100 do 110 mm</t>
  </si>
  <si>
    <t xml:space="preserve">-284176280</t>
  </si>
  <si>
    <t xml:space="preserve">44</t>
  </si>
  <si>
    <t xml:space="preserve">978013141</t>
  </si>
  <si>
    <t xml:space="preserve">Otlučení (osekání) vnitřní vápenné nebo vápenocementové omítky stěn v rozsahu přes 10 do 30 %</t>
  </si>
  <si>
    <t xml:space="preserve">1886789336</t>
  </si>
  <si>
    <t xml:space="preserve">45</t>
  </si>
  <si>
    <t xml:space="preserve">978013191</t>
  </si>
  <si>
    <t xml:space="preserve">Otlučení (osekání) vnitřní vápenné nebo vápenocementové omítky stěn v rozsahu přes 50 do 100 %</t>
  </si>
  <si>
    <t xml:space="preserve">-88265812</t>
  </si>
  <si>
    <t xml:space="preserve">"1"(1,42+1,27)*2*2,4-0,6*2,0*2</t>
  </si>
  <si>
    <t xml:space="preserve">"2"(1,75+1,85)*2*2,4-0,6*2,0*2-0,85*2,2-0,6*1,66+(0,6+1,7*2+1,02*2)*0,3</t>
  </si>
  <si>
    <t xml:space="preserve">"3,4"(0,85+0,85+1,55*2)*2*2,4-0,6*2,0*2</t>
  </si>
  <si>
    <t xml:space="preserve">"5"(1,27+1,55)*2*2,4-0,6*2,0</t>
  </si>
  <si>
    <t xml:space="preserve">46</t>
  </si>
  <si>
    <t xml:space="preserve">978059541</t>
  </si>
  <si>
    <t xml:space="preserve">Odsekání a odebrání obkladů stěn z vnitřních obkládaček plochy přes 1 m2</t>
  </si>
  <si>
    <t xml:space="preserve">2002482756</t>
  </si>
  <si>
    <t xml:space="preserve">997</t>
  </si>
  <si>
    <t xml:space="preserve">Přesun sutě</t>
  </si>
  <si>
    <t xml:space="preserve">47</t>
  </si>
  <si>
    <t xml:space="preserve">997013213</t>
  </si>
  <si>
    <t xml:space="preserve">Vnitrostaveništní doprava suti a vybouraných hmot pro budovy v přes 9 do 12 m ručně</t>
  </si>
  <si>
    <t xml:space="preserve">-167975280</t>
  </si>
  <si>
    <t xml:space="preserve">48</t>
  </si>
  <si>
    <t xml:space="preserve">997013501</t>
  </si>
  <si>
    <t xml:space="preserve">Odvoz suti a vybouraných hmot na skládku nebo meziskládku do 1 km se složením</t>
  </si>
  <si>
    <t xml:space="preserve">1263584204</t>
  </si>
  <si>
    <t xml:space="preserve">49</t>
  </si>
  <si>
    <t xml:space="preserve">997013509</t>
  </si>
  <si>
    <t xml:space="preserve">Příplatek k odvozu suti a vybouraných hmot na skládku ZKD 1 km přes 1 km</t>
  </si>
  <si>
    <t xml:space="preserve">1922992408</t>
  </si>
  <si>
    <t xml:space="preserve">9,134*24 'Přepočtené koeficientem množství</t>
  </si>
  <si>
    <t xml:space="preserve">50</t>
  </si>
  <si>
    <t xml:space="preserve">997013601</t>
  </si>
  <si>
    <t xml:space="preserve">Poplatek za uložení na skládce (skládkovné) stavebního odpadu </t>
  </si>
  <si>
    <t xml:space="preserve">-91305863</t>
  </si>
  <si>
    <t xml:space="preserve">998</t>
  </si>
  <si>
    <t xml:space="preserve">Přesun hmot</t>
  </si>
  <si>
    <t xml:space="preserve">51</t>
  </si>
  <si>
    <t xml:space="preserve">998018002</t>
  </si>
  <si>
    <t xml:space="preserve">Přesun hmot ruční pro budovy v přes 6 do 12 m</t>
  </si>
  <si>
    <t xml:space="preserve">1796765006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</si>
  <si>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</si>
  <si>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</si>
  <si>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</si>
  <si>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</si>
  <si>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52</t>
  </si>
  <si>
    <t xml:space="preserve">721170975</t>
  </si>
  <si>
    <t xml:space="preserve">Potrubí z PVC krácení trub DN 125</t>
  </si>
  <si>
    <t xml:space="preserve">287152264</t>
  </si>
  <si>
    <t xml:space="preserve">53</t>
  </si>
  <si>
    <t xml:space="preserve">721171803</t>
  </si>
  <si>
    <t xml:space="preserve">Demontáž potrubí z PVC D do 75</t>
  </si>
  <si>
    <t xml:space="preserve">1343425920</t>
  </si>
  <si>
    <t xml:space="preserve">54</t>
  </si>
  <si>
    <t xml:space="preserve">721171808</t>
  </si>
  <si>
    <t xml:space="preserve">Demontáž potrubí z PVC D přes 75 do 114</t>
  </si>
  <si>
    <t xml:space="preserve">1632417155</t>
  </si>
  <si>
    <t xml:space="preserve">55</t>
  </si>
  <si>
    <t xml:space="preserve">721171906</t>
  </si>
  <si>
    <t xml:space="preserve">Potrubí z PP vsazení odbočky do hrdla DN 125</t>
  </si>
  <si>
    <t xml:space="preserve">-274176056</t>
  </si>
  <si>
    <t xml:space="preserve">56</t>
  </si>
  <si>
    <t xml:space="preserve">721171916</t>
  </si>
  <si>
    <t xml:space="preserve">Potrubí z PP propojení potrubí DN 125</t>
  </si>
  <si>
    <t xml:space="preserve">1476107055</t>
  </si>
  <si>
    <t xml:space="preserve">57</t>
  </si>
  <si>
    <t xml:space="preserve">721174042</t>
  </si>
  <si>
    <t xml:space="preserve">Potrubí kanalizační z PP připojovací DN 40</t>
  </si>
  <si>
    <t xml:space="preserve">1618973281</t>
  </si>
  <si>
    <t xml:space="preserve">58</t>
  </si>
  <si>
    <t xml:space="preserve">721174043</t>
  </si>
  <si>
    <t xml:space="preserve">Potrubí kanalizační z PP připojovací DN 50</t>
  </si>
  <si>
    <t xml:space="preserve">-646337927</t>
  </si>
  <si>
    <t xml:space="preserve">59</t>
  </si>
  <si>
    <t xml:space="preserve">721174045</t>
  </si>
  <si>
    <t xml:space="preserve">Potrubí kanalizační z PP připojovací DN 110</t>
  </si>
  <si>
    <t xml:space="preserve">-468846864</t>
  </si>
  <si>
    <t xml:space="preserve">60</t>
  </si>
  <si>
    <t xml:space="preserve">721194104</t>
  </si>
  <si>
    <t xml:space="preserve">Vyvedení a upevnění odpadních výpustek DN 40</t>
  </si>
  <si>
    <t xml:space="preserve">140590537</t>
  </si>
  <si>
    <t xml:space="preserve">"umyvadlo,pisoár"1+2</t>
  </si>
  <si>
    <t xml:space="preserve">61</t>
  </si>
  <si>
    <t xml:space="preserve">721194109</t>
  </si>
  <si>
    <t xml:space="preserve">Vyvedení a upevnění odpadních výpustek DN 110</t>
  </si>
  <si>
    <t xml:space="preserve">794641732</t>
  </si>
  <si>
    <t xml:space="preserve">62</t>
  </si>
  <si>
    <t xml:space="preserve">721290111</t>
  </si>
  <si>
    <t xml:space="preserve">Zkouška těsnosti potrubí kanalizace vodou DN do 125</t>
  </si>
  <si>
    <t xml:space="preserve">-756661306</t>
  </si>
  <si>
    <t xml:space="preserve">63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</si>
  <si>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</si>
  <si>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</si>
  <si>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</si>
  <si>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853331696</t>
  </si>
  <si>
    <t xml:space="preserve">722</t>
  </si>
  <si>
    <t xml:space="preserve">Zdravotechnika - vnitřní vodovod</t>
  </si>
  <si>
    <t xml:space="preserve">64</t>
  </si>
  <si>
    <t xml:space="preserve">722130801</t>
  </si>
  <si>
    <t xml:space="preserve">Demontáž potrubí ocelové pozinkované závitové DN do 25</t>
  </si>
  <si>
    <t xml:space="preserve">35416908</t>
  </si>
  <si>
    <t xml:space="preserve">65</t>
  </si>
  <si>
    <t xml:space="preserve">722174022</t>
  </si>
  <si>
    <t xml:space="preserve">Potrubí vodovodní plastové PPR svar polyfúze PN 20 D 20x3,4 mm</t>
  </si>
  <si>
    <t xml:space="preserve">510076722</t>
  </si>
  <si>
    <t xml:space="preserve">66</t>
  </si>
  <si>
    <t xml:space="preserve">722174023</t>
  </si>
  <si>
    <t xml:space="preserve">Potrubí vodovodní plastové PPR svar polyfúze PN 20 D 25x4,2 mm</t>
  </si>
  <si>
    <t xml:space="preserve">1369810487</t>
  </si>
  <si>
    <t xml:space="preserve">67</t>
  </si>
  <si>
    <t xml:space="preserve">722181221</t>
  </si>
  <si>
    <t xml:space="preserve">Ochrana vodovodního potrubí přilepenými termoizolačními trubicemi z PE tl přes 6 do 9 mm DN do 22 mm</t>
  </si>
  <si>
    <t xml:space="preserve">1431080185</t>
  </si>
  <si>
    <t xml:space="preserve">68</t>
  </si>
  <si>
    <t xml:space="preserve">722181222</t>
  </si>
  <si>
    <t xml:space="preserve">Ochrana vodovodního potrubí přilepenými termoizolačními trubicemi z PE tl přes 6 do 9 mm DN přes 22 do 45 mm</t>
  </si>
  <si>
    <t xml:space="preserve">746493787</t>
  </si>
  <si>
    <t xml:space="preserve">69</t>
  </si>
  <si>
    <t xml:space="preserve">722181812</t>
  </si>
  <si>
    <t xml:space="preserve">Demontáž plstěných pásů z trub D do 50</t>
  </si>
  <si>
    <t xml:space="preserve">36820005</t>
  </si>
  <si>
    <t xml:space="preserve">70</t>
  </si>
  <si>
    <t xml:space="preserve">722190401</t>
  </si>
  <si>
    <t xml:space="preserve">Vyvedení a upevnění výpustku DN do 25</t>
  </si>
  <si>
    <t xml:space="preserve">1334169214</t>
  </si>
  <si>
    <t xml:space="preserve">71</t>
  </si>
  <si>
    <t xml:space="preserve">722290226</t>
  </si>
  <si>
    <t xml:space="preserve">Zkouška těsnosti vodovodního potrubí závitového DN do 50</t>
  </si>
  <si>
    <t xml:space="preserve">1054113992</t>
  </si>
  <si>
    <t xml:space="preserve">72</t>
  </si>
  <si>
    <t xml:space="preserve">722290234</t>
  </si>
  <si>
    <t xml:space="preserve">Proplach a dezinfekce vodovodního potrubí DN do 80</t>
  </si>
  <si>
    <t xml:space="preserve">55357659</t>
  </si>
  <si>
    <t xml:space="preserve">73</t>
  </si>
  <si>
    <t xml:space="preserve">998722202</t>
  </si>
  <si>
    <t xml:space="preserve">Přesun hmot procentní pro vnitřní vodovod v objektech v přes 6 do 12 m</t>
  </si>
  <si>
    <t xml:space="preserve">1832264381</t>
  </si>
  <si>
    <t xml:space="preserve">725</t>
  </si>
  <si>
    <t xml:space="preserve">Zdravotechnika - zařizovací předměty</t>
  </si>
  <si>
    <t xml:space="preserve">74</t>
  </si>
  <si>
    <t xml:space="preserve">725110814</t>
  </si>
  <si>
    <t xml:space="preserve">Demontáž klozetu Kombi</t>
  </si>
  <si>
    <t xml:space="preserve">soubor</t>
  </si>
  <si>
    <t xml:space="preserve">1779108087</t>
  </si>
  <si>
    <t xml:space="preserve">75</t>
  </si>
  <si>
    <t xml:space="preserve">72511-01</t>
  </si>
  <si>
    <t xml:space="preserve">Klozet keramický závěsný vč.sedátka a integrované bidetové spršky a ovládání bidetu (JIKA pure)</t>
  </si>
  <si>
    <t xml:space="preserve">-1326546839</t>
  </si>
  <si>
    <t xml:space="preserve">76</t>
  </si>
  <si>
    <t xml:space="preserve">725210821</t>
  </si>
  <si>
    <t xml:space="preserve">Demontáž umyvadel bez výtokových armatur</t>
  </si>
  <si>
    <t xml:space="preserve">-1674392537</t>
  </si>
  <si>
    <t xml:space="preserve">77</t>
  </si>
  <si>
    <t xml:space="preserve">725211623</t>
  </si>
  <si>
    <t xml:space="preserve">Umyvadlo keramické zapuštěna na desku (JIKA) včetně desky</t>
  </si>
  <si>
    <t xml:space="preserve">1347782079</t>
  </si>
  <si>
    <t xml:space="preserve">78</t>
  </si>
  <si>
    <t xml:space="preserve">725330820</t>
  </si>
  <si>
    <t xml:space="preserve">Demontáž výlevka diturvitová</t>
  </si>
  <si>
    <t xml:space="preserve">177013500</t>
  </si>
  <si>
    <t xml:space="preserve">79</t>
  </si>
  <si>
    <t xml:space="preserve">725331111</t>
  </si>
  <si>
    <t xml:space="preserve">Výlevka bez výtokových armatur keramická se sklopnou plastovou mřížkou 500 mm</t>
  </si>
  <si>
    <t xml:space="preserve">1913724026</t>
  </si>
  <si>
    <t xml:space="preserve">80</t>
  </si>
  <si>
    <t xml:space="preserve">725820801</t>
  </si>
  <si>
    <t xml:space="preserve">Demontáž baterie nástěnné do G 3 / 4</t>
  </si>
  <si>
    <t xml:space="preserve">-719951285</t>
  </si>
  <si>
    <t xml:space="preserve">81</t>
  </si>
  <si>
    <t xml:space="preserve">725820802</t>
  </si>
  <si>
    <t xml:space="preserve">Demontáž baterie stojánkové do jednoho otvoru</t>
  </si>
  <si>
    <t xml:space="preserve">1364370218</t>
  </si>
  <si>
    <t xml:space="preserve">82</t>
  </si>
  <si>
    <t xml:space="preserve">725821312</t>
  </si>
  <si>
    <t xml:space="preserve">Baterie dřezová nástěnná páková s otáčivým kulatým ústím a délkou ramínka 210 mm</t>
  </si>
  <si>
    <t xml:space="preserve">-1240945929</t>
  </si>
  <si>
    <t xml:space="preserve">83</t>
  </si>
  <si>
    <t xml:space="preserve">725822611</t>
  </si>
  <si>
    <t xml:space="preserve">Baterie umyvadlová stojánková páková</t>
  </si>
  <si>
    <t xml:space="preserve">440551063</t>
  </si>
  <si>
    <t xml:space="preserve">84</t>
  </si>
  <si>
    <t xml:space="preserve">7259-pc 1</t>
  </si>
  <si>
    <t xml:space="preserve">Demontáž koupelnových doplňků(toal.papíru,osoušeče rukou,mydlenky,kýblů,štětky,aj)</t>
  </si>
  <si>
    <t xml:space="preserve">80637066</t>
  </si>
  <si>
    <t xml:space="preserve">"zásobník na papír"2</t>
  </si>
  <si>
    <t xml:space="preserve">"mýdlenka"1</t>
  </si>
  <si>
    <t xml:space="preserve">"osoušeč rukou"1</t>
  </si>
  <si>
    <t xml:space="preserve">"zrcadlo"1</t>
  </si>
  <si>
    <t xml:space="preserve">85</t>
  </si>
  <si>
    <t xml:space="preserve">998725202</t>
  </si>
  <si>
    <t xml:space="preserve">Přesun hmot procentní pro zařizovací předměty v objektech v přes 6 do 12 m</t>
  </si>
  <si>
    <t xml:space="preserve">1613183866</t>
  </si>
  <si>
    <t xml:space="preserve">726</t>
  </si>
  <si>
    <t xml:space="preserve">Zdravotechnika - předstěnové instalace</t>
  </si>
  <si>
    <t xml:space="preserve">86</t>
  </si>
  <si>
    <t xml:space="preserve">726111031R</t>
  </si>
  <si>
    <t xml:space="preserve">D+M předstěnový modul pro závěsný klozet s ovládáním (JIKA)</t>
  </si>
  <si>
    <t xml:space="preserve">-863090777</t>
  </si>
  <si>
    <t xml:space="preserve">87</t>
  </si>
  <si>
    <t xml:space="preserve">998726212</t>
  </si>
  <si>
    <t xml:space="preserve">Přesun hmot procentní pro instalační prefabrikáty v objektech v přes 6 do 12 m</t>
  </si>
  <si>
    <t xml:space="preserve">-1802528212</t>
  </si>
  <si>
    <t xml:space="preserve">734</t>
  </si>
  <si>
    <t xml:space="preserve">Ústřední vytápění - armatury</t>
  </si>
  <si>
    <t xml:space="preserve">88</t>
  </si>
  <si>
    <t xml:space="preserve">734200811</t>
  </si>
  <si>
    <t xml:space="preserve">Demontáž armatury závitové s jedním závitem přes G 1/2 do G 1/2</t>
  </si>
  <si>
    <t xml:space="preserve">1829947625</t>
  </si>
  <si>
    <t xml:space="preserve">89</t>
  </si>
  <si>
    <t xml:space="preserve">734200821</t>
  </si>
  <si>
    <t xml:space="preserve">Demontáž armatury závitové se dvěma závity přes G 1/2 do G 1/2</t>
  </si>
  <si>
    <t xml:space="preserve">2039929809</t>
  </si>
  <si>
    <t xml:space="preserve">90</t>
  </si>
  <si>
    <t xml:space="preserve">734221545</t>
  </si>
  <si>
    <t xml:space="preserve">Ventil závitový termostatický přímý jednoregulační G 1/2 PN 16 do 110°C bez hlavice ovládání</t>
  </si>
  <si>
    <t xml:space="preserve">1515881444</t>
  </si>
  <si>
    <t xml:space="preserve">91</t>
  </si>
  <si>
    <t xml:space="preserve">734222802</t>
  </si>
  <si>
    <t xml:space="preserve">Ventil závitový termostatický rohový G 1/2 PN 16 do 110°C s ruční hlavou chromovaný</t>
  </si>
  <si>
    <t xml:space="preserve">956919043</t>
  </si>
  <si>
    <t xml:space="preserve">92</t>
  </si>
  <si>
    <t xml:space="preserve">734261417</t>
  </si>
  <si>
    <t xml:space="preserve">Šroubení regulační radiátorové rohové G 1/2 s vypouštěním</t>
  </si>
  <si>
    <t xml:space="preserve">1317936088</t>
  </si>
  <si>
    <t xml:space="preserve">93</t>
  </si>
  <si>
    <t xml:space="preserve">998734202</t>
  </si>
  <si>
    <t xml:space="preserve">Přesun hmot procentní pro armatury v objektech v přes 6 do 12 m</t>
  </si>
  <si>
    <t xml:space="preserve">-1325617283</t>
  </si>
  <si>
    <t xml:space="preserve">735</t>
  </si>
  <si>
    <t xml:space="preserve">Ústřední vytápění - otopná tělesa</t>
  </si>
  <si>
    <t xml:space="preserve">94</t>
  </si>
  <si>
    <t xml:space="preserve">735151821</t>
  </si>
  <si>
    <t xml:space="preserve">Demontáž otopného tělesa panelového dvouřadého dl do 1500 mm</t>
  </si>
  <si>
    <t xml:space="preserve">-1311182600</t>
  </si>
  <si>
    <t xml:space="preserve">95</t>
  </si>
  <si>
    <t xml:space="preserve">735159220</t>
  </si>
  <si>
    <t xml:space="preserve">Zpětná montáž otopných těles panelových dvouřadých dl přes 1140 do 1500 mm</t>
  </si>
  <si>
    <t xml:space="preserve">426650628</t>
  </si>
  <si>
    <t xml:space="preserve">96</t>
  </si>
  <si>
    <t xml:space="preserve">735191903</t>
  </si>
  <si>
    <t xml:space="preserve">Vyčištění otopných těles ocelových nebo hliníkových proplachem vodou</t>
  </si>
  <si>
    <t xml:space="preserve">-1748617000</t>
  </si>
  <si>
    <t xml:space="preserve">97</t>
  </si>
  <si>
    <t xml:space="preserve">735191905</t>
  </si>
  <si>
    <t xml:space="preserve">Odvzdušnění otopných těles</t>
  </si>
  <si>
    <t xml:space="preserve">-1816639764</t>
  </si>
  <si>
    <t xml:space="preserve">98</t>
  </si>
  <si>
    <t xml:space="preserve">735191910</t>
  </si>
  <si>
    <t xml:space="preserve">Napuštění vody do otopných těles</t>
  </si>
  <si>
    <t xml:space="preserve">-1345770838</t>
  </si>
  <si>
    <t xml:space="preserve">99</t>
  </si>
  <si>
    <t xml:space="preserve">735494811</t>
  </si>
  <si>
    <t xml:space="preserve">Vypuštění vody z otopných těles</t>
  </si>
  <si>
    <t xml:space="preserve">391308981</t>
  </si>
  <si>
    <t xml:space="preserve">100</t>
  </si>
  <si>
    <t xml:space="preserve">998735202</t>
  </si>
  <si>
    <t xml:space="preserve">Přesun hmot procentní pro otopná tělesa v objektech v přes 6 do 12 m</t>
  </si>
  <si>
    <t xml:space="preserve">-797243700</t>
  </si>
  <si>
    <t xml:space="preserve">741</t>
  </si>
  <si>
    <t xml:space="preserve">Elektroinstalace - silnoproud</t>
  </si>
  <si>
    <t xml:space="preserve">101</t>
  </si>
  <si>
    <t xml:space="preserve">741110041</t>
  </si>
  <si>
    <t xml:space="preserve">Montáž trubka plastová ohebná D přes 11 do 23 mm uložená pevně</t>
  </si>
  <si>
    <t xml:space="preserve">-1397557952</t>
  </si>
  <si>
    <t xml:space="preserve">102</t>
  </si>
  <si>
    <t xml:space="preserve">34571063</t>
  </si>
  <si>
    <t xml:space="preserve">trubka elektroinstalační ohebná z PVC (ČSN) 2323</t>
  </si>
  <si>
    <t xml:space="preserve">384114319</t>
  </si>
  <si>
    <t xml:space="preserve">10*1,05 'Přepočtené koeficientem množství</t>
  </si>
  <si>
    <t xml:space="preserve">103</t>
  </si>
  <si>
    <t xml:space="preserve">741112001</t>
  </si>
  <si>
    <t xml:space="preserve">Montáž krabice zapuštěná plastová kruhová</t>
  </si>
  <si>
    <t xml:space="preserve">1575578925</t>
  </si>
  <si>
    <t xml:space="preserve">104</t>
  </si>
  <si>
    <t xml:space="preserve">34571455</t>
  </si>
  <si>
    <t xml:space="preserve">krabice přístrojová instalační 500 V,71 x 71 x 42 mm</t>
  </si>
  <si>
    <t xml:space="preserve">1159956831</t>
  </si>
  <si>
    <t xml:space="preserve">105</t>
  </si>
  <si>
    <t xml:space="preserve">345714551</t>
  </si>
  <si>
    <t xml:space="preserve">krabice přístrojová odbočná  s víčkem z PH 107 x 107 mm,hl.50mm</t>
  </si>
  <si>
    <t xml:space="preserve">-1856410965</t>
  </si>
  <si>
    <t xml:space="preserve">106</t>
  </si>
  <si>
    <t xml:space="preserve">345714552</t>
  </si>
  <si>
    <t xml:space="preserve">rozvodka krabicová z PH s víčkem a svorkovnicí krabicovou šroubovací s vodiči 20x4mm2 D 103mmx50mm</t>
  </si>
  <si>
    <t xml:space="preserve">1183732029</t>
  </si>
  <si>
    <t xml:space="preserve">107</t>
  </si>
  <si>
    <t xml:space="preserve">741120301</t>
  </si>
  <si>
    <t xml:space="preserve">Montáž vodič Cu izolovaný plný a laněný s PVC pláštěm žíla 0,55-16 mm2 pevně (např. CY, CHAH-V)</t>
  </si>
  <si>
    <t xml:space="preserve">1180375573</t>
  </si>
  <si>
    <t xml:space="preserve">108</t>
  </si>
  <si>
    <t xml:space="preserve">3414102</t>
  </si>
  <si>
    <t xml:space="preserve">vodič izolovaný sCu jádrem 2,5mm2</t>
  </si>
  <si>
    <t xml:space="preserve">-1284870906</t>
  </si>
  <si>
    <t xml:space="preserve">20*1,15 'Přepočtené koeficientem množství</t>
  </si>
  <si>
    <t xml:space="preserve">109</t>
  </si>
  <si>
    <t xml:space="preserve">741122611</t>
  </si>
  <si>
    <t xml:space="preserve">Montáž kabel Cu plný kulatý žíla 3x1,5 až 6 mm2 uložený pevně (např. CYKY)</t>
  </si>
  <si>
    <t xml:space="preserve">896903255</t>
  </si>
  <si>
    <t xml:space="preserve">110</t>
  </si>
  <si>
    <t xml:space="preserve">34111030</t>
  </si>
  <si>
    <t xml:space="preserve">kabel silový s Cu jádrem 1kV 3x1,5mm2</t>
  </si>
  <si>
    <t xml:space="preserve">476338053</t>
  </si>
  <si>
    <t xml:space="preserve">86,9565217391304*1,15 'Přepočtené koeficientem množství</t>
  </si>
  <si>
    <t xml:space="preserve">111</t>
  </si>
  <si>
    <t xml:space="preserve">341110301</t>
  </si>
  <si>
    <t xml:space="preserve">kabel silový s Cu jádrem 1kV 3x2,5mm2</t>
  </si>
  <si>
    <t xml:space="preserve">-32161481</t>
  </si>
  <si>
    <t xml:space="preserve">112</t>
  </si>
  <si>
    <t xml:space="preserve">741130011</t>
  </si>
  <si>
    <t xml:space="preserve">Ukončení vodič izolovaný do 2,5 mm2 v rozváděči nebo na přístroji</t>
  </si>
  <si>
    <t xml:space="preserve">121806285</t>
  </si>
  <si>
    <t xml:space="preserve">113</t>
  </si>
  <si>
    <t xml:space="preserve">741310001</t>
  </si>
  <si>
    <t xml:space="preserve">Montáž vypínač nástěnný 1-jednopólový prostředí normální </t>
  </si>
  <si>
    <t xml:space="preserve">1439475182</t>
  </si>
  <si>
    <t xml:space="preserve">114</t>
  </si>
  <si>
    <t xml:space="preserve">ABB.355301929B</t>
  </si>
  <si>
    <t xml:space="preserve">Spínač jednopólový 10A bílý</t>
  </si>
  <si>
    <t xml:space="preserve">-1023528351</t>
  </si>
  <si>
    <t xml:space="preserve">115</t>
  </si>
  <si>
    <t xml:space="preserve">741313001</t>
  </si>
  <si>
    <t xml:space="preserve">Montáž zásuvka (polo)zapuštěná bezšroubové připojení 2P+PE se zapojením vodičů</t>
  </si>
  <si>
    <t xml:space="preserve">-312360203</t>
  </si>
  <si>
    <t xml:space="preserve">116</t>
  </si>
  <si>
    <t xml:space="preserve">ABB.5519AA02357B</t>
  </si>
  <si>
    <t xml:space="preserve">Zásuvka jednonásobná 16A bílýi</t>
  </si>
  <si>
    <t xml:space="preserve">609513486</t>
  </si>
  <si>
    <t xml:space="preserve">117</t>
  </si>
  <si>
    <t xml:space="preserve">741321033</t>
  </si>
  <si>
    <t xml:space="preserve">Montáž proudových chráničů čtyřpólových nn do 25 A ve skříni </t>
  </si>
  <si>
    <t xml:space="preserve">2140021864</t>
  </si>
  <si>
    <t xml:space="preserve">118</t>
  </si>
  <si>
    <t xml:space="preserve">35889206</t>
  </si>
  <si>
    <t xml:space="preserve">chránič proudový 4pólový 25A pracovního proudu 0,03A</t>
  </si>
  <si>
    <t xml:space="preserve">-85432877</t>
  </si>
  <si>
    <t xml:space="preserve">119</t>
  </si>
  <si>
    <t xml:space="preserve">741810001</t>
  </si>
  <si>
    <t xml:space="preserve">Celková prohlídka elektrického rozvodu a zařízení do 100 000,- Kč</t>
  </si>
  <si>
    <t xml:space="preserve">-2119518428</t>
  </si>
  <si>
    <t xml:space="preserve">120</t>
  </si>
  <si>
    <t xml:space="preserve">741811011</t>
  </si>
  <si>
    <t xml:space="preserve">Kontrola rozvaděč nn silový hmotnosti do 200 kg</t>
  </si>
  <si>
    <t xml:space="preserve">1008752406</t>
  </si>
  <si>
    <t xml:space="preserve">121</t>
  </si>
  <si>
    <t xml:space="preserve">7418-pc 1</t>
  </si>
  <si>
    <t xml:space="preserve">D+M svítidlo vestavěné LED 13W/3000K,těleso ALbezrám.konstr.difuzor barva černá,optika vyzařování 55,IP 54+rámeček+proud.nap.230V+rec.poplatek</t>
  </si>
  <si>
    <t xml:space="preserve">-114372331</t>
  </si>
  <si>
    <t xml:space="preserve">122</t>
  </si>
  <si>
    <t xml:space="preserve">7418-pc 2</t>
  </si>
  <si>
    <t xml:space="preserve">Drobný pomocný instalační materiál (objímky, svorky, sádra, aj.)</t>
  </si>
  <si>
    <t xml:space="preserve">-904716897</t>
  </si>
  <si>
    <t xml:space="preserve">123</t>
  </si>
  <si>
    <t xml:space="preserve">7418-pc 3</t>
  </si>
  <si>
    <t xml:space="preserve">Úprava stávajícího rozvaděče</t>
  </si>
  <si>
    <t xml:space="preserve">-714008527</t>
  </si>
  <si>
    <t xml:space="preserve">124</t>
  </si>
  <si>
    <t xml:space="preserve">998741202</t>
  </si>
  <si>
    <t xml:space="preserve">Přesun hmot procentní pro silnoproud v objektech v přes 6 do 12 m</t>
  </si>
  <si>
    <t xml:space="preserve">-1276660791</t>
  </si>
  <si>
    <t xml:space="preserve">751</t>
  </si>
  <si>
    <t xml:space="preserve">Vzduchotechnika</t>
  </si>
  <si>
    <t xml:space="preserve">125</t>
  </si>
  <si>
    <t xml:space="preserve">751111011</t>
  </si>
  <si>
    <t xml:space="preserve">Montáž ventilátoru axiálního nízkotlakého nástěnného základního D do 100 mm</t>
  </si>
  <si>
    <t xml:space="preserve">-1510222684</t>
  </si>
  <si>
    <t xml:space="preserve">126</t>
  </si>
  <si>
    <t xml:space="preserve">4291-pc 1</t>
  </si>
  <si>
    <t xml:space="preserve">ventilátor axiální stěnový s nastavitelným doběhem D 100mm 25W IP44</t>
  </si>
  <si>
    <t xml:space="preserve">-1666400984</t>
  </si>
  <si>
    <t xml:space="preserve">127</t>
  </si>
  <si>
    <t xml:space="preserve">751510041</t>
  </si>
  <si>
    <t xml:space="preserve">Vzduchotechnické potrubí z pozinkovaného plechu kruhové spirálně vinutá trouba bez příruby D do 100 mm</t>
  </si>
  <si>
    <t xml:space="preserve">462203065</t>
  </si>
  <si>
    <t xml:space="preserve">128</t>
  </si>
  <si>
    <t xml:space="preserve">751514761</t>
  </si>
  <si>
    <t xml:space="preserve">Montáž protidešťové stříšky nebo výfukové hlavice do plechového potrubí kruhové s přírubou D do 100 mm</t>
  </si>
  <si>
    <t xml:space="preserve">571321986</t>
  </si>
  <si>
    <t xml:space="preserve">129</t>
  </si>
  <si>
    <t xml:space="preserve">4297-pc 1</t>
  </si>
  <si>
    <t xml:space="preserve">žaluzie protidešťové plast kruhová na potrubí D100 se síťkou proti hmyzu</t>
  </si>
  <si>
    <t xml:space="preserve">1570212823</t>
  </si>
  <si>
    <t xml:space="preserve">130</t>
  </si>
  <si>
    <t xml:space="preserve">998751201</t>
  </si>
  <si>
    <t xml:space="preserve">Přesun hmot procentní pro vzduchotechniku v objektech výšky do 12 m</t>
  </si>
  <si>
    <t xml:space="preserve">945319109</t>
  </si>
  <si>
    <t xml:space="preserve">763</t>
  </si>
  <si>
    <t xml:space="preserve">Konstrukce suché výstavby</t>
  </si>
  <si>
    <t xml:space="preserve">131</t>
  </si>
  <si>
    <t xml:space="preserve">763131451</t>
  </si>
  <si>
    <t xml:space="preserve">SDK podhled deska 1xH2 12,5 bez izolace dvouvrstvá spodní kce profil CD+UD</t>
  </si>
  <si>
    <t xml:space="preserve">1258128331</t>
  </si>
  <si>
    <t xml:space="preserve">1,8+2,97+1,35+1,35+2,0</t>
  </si>
  <si>
    <t xml:space="preserve">132</t>
  </si>
  <si>
    <t xml:space="preserve">763131714</t>
  </si>
  <si>
    <t xml:space="preserve">SDK podhled základní penetrační nátěr</t>
  </si>
  <si>
    <t xml:space="preserve">-1640715863</t>
  </si>
  <si>
    <t xml:space="preserve">133</t>
  </si>
  <si>
    <t xml:space="preserve">763131751</t>
  </si>
  <si>
    <t xml:space="preserve">Montáž parotěsné zábrany do SDK podhledu</t>
  </si>
  <si>
    <t xml:space="preserve">1466234351</t>
  </si>
  <si>
    <t xml:space="preserve">134</t>
  </si>
  <si>
    <t xml:space="preserve">28329334</t>
  </si>
  <si>
    <t xml:space="preserve">fólie PE vyztužená Al vrstvou pro parotěsnou vrstvu 105g/m2</t>
  </si>
  <si>
    <t xml:space="preserve">-713851909</t>
  </si>
  <si>
    <t xml:space="preserve">9,47*1,15 'Přepočtené koeficientem množství</t>
  </si>
  <si>
    <t xml:space="preserve">135</t>
  </si>
  <si>
    <t xml:space="preserve">763131761</t>
  </si>
  <si>
    <t xml:space="preserve">Příplatek k SDK podhledu za plochu do 3 m2 jednotlivě</t>
  </si>
  <si>
    <t xml:space="preserve">-81686338</t>
  </si>
  <si>
    <t xml:space="preserve">136</t>
  </si>
  <si>
    <t xml:space="preserve">763131821</t>
  </si>
  <si>
    <t xml:space="preserve">Demontáž SDK podhledu s dvouvrstvou nosnou kcí z ocelových profilů opláštění jednoduché</t>
  </si>
  <si>
    <t xml:space="preserve">-1191287025</t>
  </si>
  <si>
    <t xml:space="preserve">137</t>
  </si>
  <si>
    <t xml:space="preserve">998763201</t>
  </si>
  <si>
    <t xml:space="preserve">Přesun hmot procentní pro dřevostavby v objektech v přes 6 do 12 m</t>
  </si>
  <si>
    <t xml:space="preserve">1843541064</t>
  </si>
  <si>
    <t xml:space="preserve">766</t>
  </si>
  <si>
    <t xml:space="preserve">Konstrukce truhlářské</t>
  </si>
  <si>
    <t xml:space="preserve">138</t>
  </si>
  <si>
    <t xml:space="preserve">766660001</t>
  </si>
  <si>
    <t xml:space="preserve">Montáž dveřních křídel otvíravých jednokřídlových š do 0,8 m do ocelové zárubně</t>
  </si>
  <si>
    <t xml:space="preserve">934176625</t>
  </si>
  <si>
    <t xml:space="preserve">139</t>
  </si>
  <si>
    <t xml:space="preserve">MSN-PC 1</t>
  </si>
  <si>
    <t xml:space="preserve">dveře interiérové jednokřídlé, hladké , 60x197 včetně kování,klik a zámku</t>
  </si>
  <si>
    <t xml:space="preserve">1264152496</t>
  </si>
  <si>
    <t xml:space="preserve">140</t>
  </si>
  <si>
    <t xml:space="preserve">MSN-PC 2</t>
  </si>
  <si>
    <t xml:space="preserve">D+m označení na dveře-WC ženy/úklid</t>
  </si>
  <si>
    <t xml:space="preserve">-1983138115</t>
  </si>
  <si>
    <t xml:space="preserve">141</t>
  </si>
  <si>
    <t xml:space="preserve">766695212</t>
  </si>
  <si>
    <t xml:space="preserve">Montáž truhlářských prahů dveří jednokřídlových š do 10 cm</t>
  </si>
  <si>
    <t xml:space="preserve">-1175676794</t>
  </si>
  <si>
    <t xml:space="preserve">142</t>
  </si>
  <si>
    <t xml:space="preserve">61187116</t>
  </si>
  <si>
    <t xml:space="preserve">práh dveřní dřevěný dubový tl 20mm dl 620mm š 100mm včetně nátěru</t>
  </si>
  <si>
    <t xml:space="preserve">554120486</t>
  </si>
  <si>
    <t xml:space="preserve">143</t>
  </si>
  <si>
    <t xml:space="preserve">998766202</t>
  </si>
  <si>
    <t xml:space="preserve">Přesun hmot procentní pro kce truhlářské v objektech v přes 6 do 12 m</t>
  </si>
  <si>
    <t xml:space="preserve">245888913</t>
  </si>
  <si>
    <t xml:space="preserve">771</t>
  </si>
  <si>
    <t xml:space="preserve">Podlahy z dlaždic</t>
  </si>
  <si>
    <t xml:space="preserve">144</t>
  </si>
  <si>
    <t xml:space="preserve">771121011</t>
  </si>
  <si>
    <t xml:space="preserve">Nátěr penetrační na podlahu</t>
  </si>
  <si>
    <t xml:space="preserve">381855846</t>
  </si>
  <si>
    <t xml:space="preserve">1,8+3+1,35*2+2,0</t>
  </si>
  <si>
    <t xml:space="preserve">145</t>
  </si>
  <si>
    <t xml:space="preserve">771151012</t>
  </si>
  <si>
    <t xml:space="preserve">Samonivelační stěrka podlah pevnosti 20 MPa tl přes 3 do 5 mm</t>
  </si>
  <si>
    <t xml:space="preserve">-2054422992</t>
  </si>
  <si>
    <t xml:space="preserve">146</t>
  </si>
  <si>
    <t xml:space="preserve">771574153</t>
  </si>
  <si>
    <t xml:space="preserve">Montáž podlah keramických velkoformátových hladkých lepených flexibilním lepidlem přes 2 do 4 ks/m2</t>
  </si>
  <si>
    <t xml:space="preserve">584692199</t>
  </si>
  <si>
    <t xml:space="preserve">147</t>
  </si>
  <si>
    <t xml:space="preserve">59761008</t>
  </si>
  <si>
    <t xml:space="preserve">dlažba velkoformátová keramická slinutá hladká do interiéru i exteriéru přes 2 do 4ks/m2</t>
  </si>
  <si>
    <t xml:space="preserve">-187288593</t>
  </si>
  <si>
    <t xml:space="preserve">9,5*1,2 'Přepočtené koeficientem množství</t>
  </si>
  <si>
    <t xml:space="preserve">148</t>
  </si>
  <si>
    <t xml:space="preserve">771577111</t>
  </si>
  <si>
    <t xml:space="preserve">Příplatek k montáži podlah keramických lepených flexibilním lepidlem za plochu do 5 m2</t>
  </si>
  <si>
    <t xml:space="preserve">362966540</t>
  </si>
  <si>
    <t xml:space="preserve">149</t>
  </si>
  <si>
    <t xml:space="preserve">771577114</t>
  </si>
  <si>
    <t xml:space="preserve">Příplatek k montáži podlah keramických lepených flexibilním lepidlem za spárování tmelem dvousložkovým</t>
  </si>
  <si>
    <t xml:space="preserve">-1698871927</t>
  </si>
  <si>
    <t xml:space="preserve">150</t>
  </si>
  <si>
    <t xml:space="preserve">771591112</t>
  </si>
  <si>
    <t xml:space="preserve">Izolace pod dlažbu nátěrem nebo stěrkou ve dvou vrstvách</t>
  </si>
  <si>
    <t xml:space="preserve">88895024</t>
  </si>
  <si>
    <t xml:space="preserve">(1,452+1,27+1,77+1,84+1,56*2+0,85*2+1,56+1,27)*2*0,1</t>
  </si>
  <si>
    <t xml:space="preserve">1,8+2,97+1,35*2+2,0</t>
  </si>
  <si>
    <t xml:space="preserve">151</t>
  </si>
  <si>
    <t xml:space="preserve">771591115R</t>
  </si>
  <si>
    <t xml:space="preserve">Spára podlaha-stěna silikonem</t>
  </si>
  <si>
    <t xml:space="preserve">1825292036</t>
  </si>
  <si>
    <t xml:space="preserve">(1,42+1,27+1,77+1,84+1,56*2+0,85*2+1,56+1,27)*2</t>
  </si>
  <si>
    <t xml:space="preserve">152</t>
  </si>
  <si>
    <t xml:space="preserve">998771202</t>
  </si>
  <si>
    <t xml:space="preserve">Přesun hmot procentní pro podlahy z dlaždic v objektech v přes 6 do 12 m</t>
  </si>
  <si>
    <t xml:space="preserve">166833993</t>
  </si>
  <si>
    <t xml:space="preserve">781</t>
  </si>
  <si>
    <t xml:space="preserve">Dokončovací práce - obklady</t>
  </si>
  <si>
    <t xml:space="preserve">153</t>
  </si>
  <si>
    <t xml:space="preserve">781121011</t>
  </si>
  <si>
    <t xml:space="preserve">Nátěr penetrační na stěnu</t>
  </si>
  <si>
    <t xml:space="preserve">-1280240955</t>
  </si>
  <si>
    <t xml:space="preserve">"1"(1,45+1,3)*2*2,7-0,8*2,20-0,6*2,0</t>
  </si>
  <si>
    <t xml:space="preserve">"2"(1,85+1,8)*2*2,7-0,6*2,0*2-0,8*2,2-0,6*1,66+1,66*0,3*2</t>
  </si>
  <si>
    <t xml:space="preserve">"3,4"(0,85+0,85+1,55*2)*2*2,4-0,6*2,0*2+3</t>
  </si>
  <si>
    <t xml:space="preserve">154</t>
  </si>
  <si>
    <t xml:space="preserve">781131112</t>
  </si>
  <si>
    <t xml:space="preserve">Izolace pod obklad nátěrem nebo stěrkou ve dvou vrstvách</t>
  </si>
  <si>
    <t xml:space="preserve">-1915912274</t>
  </si>
  <si>
    <t xml:space="preserve">1,55*1,5*2</t>
  </si>
  <si>
    <t xml:space="preserve">155</t>
  </si>
  <si>
    <t xml:space="preserve">781474153</t>
  </si>
  <si>
    <t xml:space="preserve">Montáž obkladů vnitřních keramických velkoformátových hladkých přes 2 do 4 ks/m2 lepených flexibilním lepidlem</t>
  </si>
  <si>
    <t xml:space="preserve">2104729859</t>
  </si>
  <si>
    <t xml:space="preserve">156</t>
  </si>
  <si>
    <t xml:space="preserve">59761002</t>
  </si>
  <si>
    <t xml:space="preserve">obklad velkoformátový keramický hladký přes 2 do 4ks/m2</t>
  </si>
  <si>
    <t xml:space="preserve">-2057720082</t>
  </si>
  <si>
    <t xml:space="preserve">63,416*1,15 'Přepočtené koeficientem množství</t>
  </si>
  <si>
    <t xml:space="preserve">157</t>
  </si>
  <si>
    <t xml:space="preserve">781477111</t>
  </si>
  <si>
    <t xml:space="preserve">Příplatek k montáži obkladů vnitřních keramických hladkých za plochu do 10 m2</t>
  </si>
  <si>
    <t xml:space="preserve">1192060056</t>
  </si>
  <si>
    <t xml:space="preserve">158</t>
  </si>
  <si>
    <t xml:space="preserve">781477114</t>
  </si>
  <si>
    <t xml:space="preserve">Příplatek k montáži obkladů vnitřních keramických hladkých za spárování tmelem dvousložkovým</t>
  </si>
  <si>
    <t xml:space="preserve">-334978228</t>
  </si>
  <si>
    <t xml:space="preserve">159</t>
  </si>
  <si>
    <t xml:space="preserve">781674113R</t>
  </si>
  <si>
    <t xml:space="preserve">Montáž a dodávka obkladů parapetů šířky do 300 mm z dlaždic keramických lepených flexibilním lepidlem</t>
  </si>
  <si>
    <t xml:space="preserve">1928300093</t>
  </si>
  <si>
    <t xml:space="preserve">160</t>
  </si>
  <si>
    <t xml:space="preserve">998781202</t>
  </si>
  <si>
    <t xml:space="preserve">Přesun hmot procentní pro obklady keramické v objektech v přes 6 do 12 m</t>
  </si>
  <si>
    <t xml:space="preserve">696183919</t>
  </si>
  <si>
    <t xml:space="preserve">783</t>
  </si>
  <si>
    <t xml:space="preserve">Dokončovací práce - nátěry</t>
  </si>
  <si>
    <t xml:space="preserve">161</t>
  </si>
  <si>
    <t xml:space="preserve">783314201</t>
  </si>
  <si>
    <t xml:space="preserve">Základní antikorozní jednonásobný syntetický standardní nátěr zámečnických konstrukcí</t>
  </si>
  <si>
    <t xml:space="preserve">2071363477</t>
  </si>
  <si>
    <t xml:space="preserve">4,6*0,25*4</t>
  </si>
  <si>
    <t xml:space="preserve">162</t>
  </si>
  <si>
    <t xml:space="preserve">783315101</t>
  </si>
  <si>
    <t xml:space="preserve">Mezinátěr jednonásobný syntetický standardní zámečnických konstrukcí</t>
  </si>
  <si>
    <t xml:space="preserve">1687884734</t>
  </si>
  <si>
    <t xml:space="preserve">163</t>
  </si>
  <si>
    <t xml:space="preserve">783317101</t>
  </si>
  <si>
    <t xml:space="preserve">Krycí jednonásobný syntetický standardní nátěr zámečnických konstrukcí</t>
  </si>
  <si>
    <t xml:space="preserve">1646266238</t>
  </si>
  <si>
    <t xml:space="preserve">164</t>
  </si>
  <si>
    <t xml:space="preserve">783-PC 1</t>
  </si>
  <si>
    <t xml:space="preserve">Oprava radiátorů a nový nátěr radiátorů a trub</t>
  </si>
  <si>
    <t xml:space="preserve">45047396</t>
  </si>
  <si>
    <t xml:space="preserve">784</t>
  </si>
  <si>
    <t xml:space="preserve">Dokončovací práce - malby a tapety</t>
  </si>
  <si>
    <t xml:space="preserve">165</t>
  </si>
  <si>
    <t xml:space="preserve">784181101</t>
  </si>
  <si>
    <t xml:space="preserve">Základní jednonásobná bezbarvá penetrace podkladu v místnostech v do 3,80 m</t>
  </si>
  <si>
    <t xml:space="preserve">-746566026</t>
  </si>
  <si>
    <t xml:space="preserve">166</t>
  </si>
  <si>
    <t xml:space="preserve">784221101</t>
  </si>
  <si>
    <t xml:space="preserve">Dvojnásobné bílé malby ze směsí za sucha dobře otěruvzdorných v místnostech do 3,80 m</t>
  </si>
  <si>
    <t xml:space="preserve">-516095227</t>
  </si>
  <si>
    <t xml:space="preserve">HZS</t>
  </si>
  <si>
    <t xml:space="preserve">Hodinové zúčtovací sazby</t>
  </si>
  <si>
    <t xml:space="preserve">167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</si>
  <si>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</si>
  <si>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</si>
  <si>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</si>
  <si>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</si>
  <si>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1648437736</t>
  </si>
  <si>
    <t xml:space="preserve">"vyhledání  nápojných míst"4</t>
  </si>
  <si>
    <t xml:space="preserve">168</t>
  </si>
  <si>
    <t xml:space="preserve">HZS2221</t>
  </si>
  <si>
    <t xml:space="preserve">Hodinová zúčtovací sazba elektrikář</t>
  </si>
  <si>
    <t xml:space="preserve">-36950687</t>
  </si>
  <si>
    <t xml:space="preserve">"demontáž stáv.instalace"6</t>
  </si>
  <si>
    <t xml:space="preserve">"vyhledávání  nápojných míst"2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</si>
  <si>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</si>
  <si>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</si>
  <si>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</si>
  <si>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</si>
  <si>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169</t>
  </si>
  <si>
    <t xml:space="preserve">030001000</t>
  </si>
  <si>
    <t xml:space="preserve">Zařízení staveniště 1%</t>
  </si>
  <si>
    <t xml:space="preserve">1024</t>
  </si>
  <si>
    <t xml:space="preserve">1277694678</t>
  </si>
  <si>
    <t xml:space="preserve">VRN6</t>
  </si>
  <si>
    <t xml:space="preserve">Územní vlivy</t>
  </si>
  <si>
    <t xml:space="preserve">170</t>
  </si>
  <si>
    <t xml:space="preserve">062002000</t>
  </si>
  <si>
    <t xml:space="preserve">Ztížené dopravní podmínky 3,0%</t>
  </si>
  <si>
    <t xml:space="preserve">-135268913</t>
  </si>
  <si>
    <t xml:space="preserve">VRN7</t>
  </si>
  <si>
    <t xml:space="preserve">Provozní vlivy</t>
  </si>
  <si>
    <t xml:space="preserve">171</t>
  </si>
  <si>
    <t xml:space="preserve">073002000</t>
  </si>
  <si>
    <t xml:space="preserve">Ztížený pohyb vozidel v centrech měst 1%</t>
  </si>
  <si>
    <t xml:space="preserve">-1821809406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</si>
</sst>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FF0000"/>
      <name val="Arial CE"/>
      <family val="0"/>
      <charset val="1"/>
    </font>
    <font>
      <sz val="9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8">
    <dxf>
      <fill>
        <patternFill patternType="solid">
          <fgColor rgb="FFD2D2D2"/>
        </patternFill>
      </fill>
    </dxf>
    <dxf>
      <fill>
        <patternFill patternType="solid">
          <fgColor rgb="00FFFFFF"/>
        </patternFill>
      </fill>
    </dxf>
    <dxf>
      <fill>
        <patternFill patternType="solid">
          <fgColor rgb="FF0000FF"/>
        </patternFill>
      </fill>
    </dxf>
    <dxf>
      <fill>
        <patternFill patternType="solid">
          <fgColor rgb="FF960000"/>
        </patternFill>
      </fill>
    </dxf>
    <dxf>
      <fill>
        <patternFill patternType="solid">
          <fgColor rgb="FF003366"/>
        </patternFill>
      </fill>
    </dxf>
    <dxf>
      <fill>
        <patternFill patternType="solid">
          <fgColor rgb="FF969696"/>
        </patternFill>
      </fill>
    </dxf>
    <dxf>
      <fill>
        <patternFill patternType="solid">
          <fgColor rgb="FF505050"/>
        </patternFill>
      </fill>
    </dxf>
    <dxf>
      <fill>
        <patternFill patternType="solid">
          <fgColor rgb="FFFF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40" colorId="64" zoomScale="100" zoomScaleNormal="100" zoomScalePageLayoutView="100" workbookViewId="0">
      <selection pane="topLeft" activeCell="A1" activeCellId="1" sqref="K410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Husova3-zeny1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 sociálního zařízení 2patro-ženy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Husova 3,Brno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14. 7. 2022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'Husova3-zeny1 - Oprava  s...'!J28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'Husova3-zeny1 - Oprava  s...'!P139</f>
        <v>0</v>
      </c>
      <c r="AV95" s="94" t="n">
        <f aca="false">'Husova3-zeny1 - Oprava  s...'!J31</f>
        <v>0</v>
      </c>
      <c r="AW95" s="94" t="n">
        <f aca="false">'Husova3-zeny1 - Oprava  s...'!J32</f>
        <v>0</v>
      </c>
      <c r="AX95" s="94" t="n">
        <f aca="false">'Husova3-zeny1 - Oprava  s...'!J33</f>
        <v>0</v>
      </c>
      <c r="AY95" s="94" t="n">
        <f aca="false">'Husova3-zeny1 - Oprava  s...'!J34</f>
        <v>0</v>
      </c>
      <c r="AZ95" s="94" t="n">
        <f aca="false">'Husova3-zeny1 - Oprava  s...'!F31</f>
        <v>0</v>
      </c>
      <c r="BA95" s="94" t="n">
        <f aca="false">'Husova3-zeny1 - Oprava  s...'!F32</f>
        <v>0</v>
      </c>
      <c r="BB95" s="94" t="n">
        <f aca="false">'Husova3-zeny1 - Oprava  s...'!F33</f>
        <v>0</v>
      </c>
      <c r="BC95" s="94" t="n">
        <f aca="false">'Husova3-zeny1 - Oprava  s...'!F34</f>
        <v>0</v>
      </c>
      <c r="BD95" s="96" t="n">
        <f aca="false">'Husova3-zeny1 - Oprava  s...'!F35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Husova3-zeny1 - Oprava  s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BM411"/>
  <sheetViews>
    <sheetView showFormulas="false" showGridLines="false" showRowColHeaders="true" showZeros="true" rightToLeft="false" tabSelected="true" showOutlineSymbols="true" defaultGridColor="true" view="normal" topLeftCell="A399" colorId="64" zoomScale="100" zoomScaleNormal="100" zoomScalePageLayoutView="100" workbookViewId="0">
      <selection pane="topLeft" activeCell="K410" activeCellId="0" sqref="K41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14. 7. 2022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ROUND((SUM(BE139:BE410)),  2)</f>
        <v>0</v>
      </c>
      <c r="G31" s="22"/>
      <c r="H31" s="22"/>
      <c r="I31" s="112" t="n">
        <v>0.21</v>
      </c>
      <c r="J31" s="111" t="n">
        <f aca="false">ROUND(((SUM(BE139:BE410))*I31),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ROUND((SUM(BF139:BF410)),  2)</f>
        <v>0</v>
      </c>
      <c r="G32" s="22"/>
      <c r="H32" s="22"/>
      <c r="I32" s="112" t="n">
        <v>0.15</v>
      </c>
      <c r="J32" s="111" t="n">
        <f aca="false">ROUND(((SUM(BF139:BF410))*I32),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ROUND((SUM(BG139:BG410)),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ROUND((SUM(BH139:BH410)),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ROUND((SUM(BI139:BI410)),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 sociálního zařízení 2patro-ženy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Husova 3,Brno</v>
      </c>
      <c r="G87" s="22"/>
      <c r="H87" s="22"/>
      <c r="I87" s="15" t="s">
        <v>21</v>
      </c>
      <c r="J87" s="101" t="str">
        <f aca="false">IF(J10="","",J10)</f>
        <v>14. 7. 2022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 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J139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J140</f>
        <v>0</v>
      </c>
      <c r="L95" s="126"/>
    </row>
    <row r="96" s="130" customFormat="true" ht="19.95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J141</f>
        <v>0</v>
      </c>
      <c r="L96" s="131"/>
    </row>
    <row r="97" s="130" customFormat="true" ht="19.95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J143</f>
        <v>0</v>
      </c>
      <c r="L97" s="131"/>
    </row>
    <row r="98" s="130" customFormat="true" ht="19.95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J155</f>
        <v>0</v>
      </c>
      <c r="L98" s="131"/>
    </row>
    <row r="99" s="130" customFormat="true" ht="19.95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J179</f>
        <v>0</v>
      </c>
      <c r="L99" s="131"/>
    </row>
    <row r="100" s="130" customFormat="true" ht="19.95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J229</f>
        <v>0</v>
      </c>
      <c r="L100" s="131"/>
    </row>
    <row r="101" s="130" customFormat="true" ht="19.95" hidden="false" customHeight="true" outlineLevel="0" collapsed="false">
      <c r="B101" s="131"/>
      <c r="D101" s="132" t="s">
        <v>94</v>
      </c>
      <c r="E101" s="133"/>
      <c r="F101" s="133"/>
      <c r="G101" s="133"/>
      <c r="H101" s="133"/>
      <c r="I101" s="133"/>
      <c r="J101" s="134" t="n">
        <f aca="false">J235</f>
        <v>0</v>
      </c>
      <c r="L101" s="131"/>
    </row>
    <row r="102" s="125" customFormat="true" ht="24.95" hidden="false" customHeight="true" outlineLevel="0" collapsed="false">
      <c r="B102" s="126"/>
      <c r="D102" s="127" t="s">
        <v>95</v>
      </c>
      <c r="E102" s="128"/>
      <c r="F102" s="128"/>
      <c r="G102" s="128"/>
      <c r="H102" s="128"/>
      <c r="I102" s="128"/>
      <c r="J102" s="129" t="n">
        <f aca="false">J237</f>
        <v>0</v>
      </c>
      <c r="L102" s="126"/>
    </row>
    <row r="103" s="130" customFormat="true" ht="19.95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J238</f>
        <v>0</v>
      </c>
      <c r="L103" s="131"/>
    </row>
    <row r="104" s="130" customFormat="true" ht="19.95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J252</f>
        <v>0</v>
      </c>
      <c r="L104" s="131"/>
    </row>
    <row r="105" s="130" customFormat="true" ht="19.95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J263</f>
        <v>0</v>
      </c>
      <c r="L105" s="131"/>
    </row>
    <row r="106" s="130" customFormat="true" ht="19.95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J281</f>
        <v>0</v>
      </c>
      <c r="L106" s="131"/>
    </row>
    <row r="107" s="130" customFormat="true" ht="19.95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J285</f>
        <v>0</v>
      </c>
      <c r="L107" s="131"/>
    </row>
    <row r="108" s="130" customFormat="true" ht="19.95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J292</f>
        <v>0</v>
      </c>
      <c r="L108" s="131"/>
    </row>
    <row r="109" s="130" customFormat="true" ht="19.95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J300</f>
        <v>0</v>
      </c>
      <c r="L109" s="131"/>
    </row>
    <row r="110" s="130" customFormat="true" ht="19.95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J328</f>
        <v>0</v>
      </c>
      <c r="L110" s="131"/>
    </row>
    <row r="111" s="130" customFormat="true" ht="19.95" hidden="false" customHeight="true" outlineLevel="0" collapsed="false">
      <c r="B111" s="131"/>
      <c r="D111" s="132" t="s">
        <v>104</v>
      </c>
      <c r="E111" s="133"/>
      <c r="F111" s="133"/>
      <c r="G111" s="133"/>
      <c r="H111" s="133"/>
      <c r="I111" s="133"/>
      <c r="J111" s="134" t="n">
        <f aca="false">J335</f>
        <v>0</v>
      </c>
      <c r="L111" s="131"/>
    </row>
    <row r="112" s="130" customFormat="true" ht="19.95" hidden="false" customHeight="true" outlineLevel="0" collapsed="false">
      <c r="B112" s="131"/>
      <c r="D112" s="132" t="s">
        <v>105</v>
      </c>
      <c r="E112" s="133"/>
      <c r="F112" s="133"/>
      <c r="G112" s="133"/>
      <c r="H112" s="133"/>
      <c r="I112" s="133"/>
      <c r="J112" s="134" t="n">
        <f aca="false">J345</f>
        <v>0</v>
      </c>
      <c r="L112" s="131"/>
    </row>
    <row r="113" s="130" customFormat="true" ht="19.95" hidden="false" customHeight="true" outlineLevel="0" collapsed="false">
      <c r="B113" s="131"/>
      <c r="D113" s="132" t="s">
        <v>106</v>
      </c>
      <c r="E113" s="133"/>
      <c r="F113" s="133"/>
      <c r="G113" s="133"/>
      <c r="H113" s="133"/>
      <c r="I113" s="133"/>
      <c r="J113" s="134" t="n">
        <f aca="false">J354</f>
        <v>0</v>
      </c>
      <c r="L113" s="131"/>
    </row>
    <row r="114" s="130" customFormat="true" ht="19.95" hidden="false" customHeight="true" outlineLevel="0" collapsed="false">
      <c r="B114" s="131"/>
      <c r="D114" s="132" t="s">
        <v>107</v>
      </c>
      <c r="E114" s="133"/>
      <c r="F114" s="133"/>
      <c r="G114" s="133"/>
      <c r="H114" s="133"/>
      <c r="I114" s="133"/>
      <c r="J114" s="134" t="n">
        <f aca="false">J370</f>
        <v>0</v>
      </c>
      <c r="L114" s="131"/>
    </row>
    <row r="115" s="130" customFormat="true" ht="19.95" hidden="false" customHeight="true" outlineLevel="0" collapsed="false">
      <c r="B115" s="131"/>
      <c r="D115" s="132" t="s">
        <v>108</v>
      </c>
      <c r="E115" s="133"/>
      <c r="F115" s="133"/>
      <c r="G115" s="133"/>
      <c r="H115" s="133"/>
      <c r="I115" s="133"/>
      <c r="J115" s="134" t="n">
        <f aca="false">J387</f>
        <v>0</v>
      </c>
      <c r="L115" s="131"/>
    </row>
    <row r="116" s="130" customFormat="true" ht="19.95" hidden="false" customHeight="true" outlineLevel="0" collapsed="false">
      <c r="B116" s="131"/>
      <c r="D116" s="132" t="s">
        <v>109</v>
      </c>
      <c r="E116" s="133"/>
      <c r="F116" s="133"/>
      <c r="G116" s="133"/>
      <c r="H116" s="133"/>
      <c r="I116" s="133"/>
      <c r="J116" s="134" t="n">
        <f aca="false">J393</f>
        <v>0</v>
      </c>
      <c r="L116" s="131"/>
    </row>
    <row r="117" s="125" customFormat="true" ht="24.95" hidden="false" customHeight="true" outlineLevel="0" collapsed="false">
      <c r="B117" s="126"/>
      <c r="D117" s="127" t="s">
        <v>110</v>
      </c>
      <c r="E117" s="128"/>
      <c r="F117" s="128"/>
      <c r="G117" s="128"/>
      <c r="H117" s="128"/>
      <c r="I117" s="128"/>
      <c r="J117" s="129" t="n">
        <f aca="false">J397</f>
        <v>0</v>
      </c>
      <c r="L117" s="126"/>
    </row>
    <row r="118" s="125" customFormat="true" ht="24.95" hidden="false" customHeight="true" outlineLevel="0" collapsed="false">
      <c r="B118" s="126"/>
      <c r="D118" s="127" t="s">
        <v>111</v>
      </c>
      <c r="E118" s="128"/>
      <c r="F118" s="128"/>
      <c r="G118" s="128"/>
      <c r="H118" s="128"/>
      <c r="I118" s="128"/>
      <c r="J118" s="129" t="n">
        <f aca="false">J404</f>
        <v>0</v>
      </c>
      <c r="L118" s="126"/>
    </row>
    <row r="119" s="130" customFormat="true" ht="19.95" hidden="false" customHeight="true" outlineLevel="0" collapsed="false">
      <c r="B119" s="131"/>
      <c r="D119" s="132" t="s">
        <v>112</v>
      </c>
      <c r="E119" s="133"/>
      <c r="F119" s="133"/>
      <c r="G119" s="133"/>
      <c r="H119" s="133"/>
      <c r="I119" s="133"/>
      <c r="J119" s="134" t="n">
        <f aca="false">J405</f>
        <v>0</v>
      </c>
      <c r="L119" s="131"/>
    </row>
    <row r="120" s="130" customFormat="true" ht="19.95" hidden="false" customHeight="true" outlineLevel="0" collapsed="false">
      <c r="B120" s="131"/>
      <c r="D120" s="132" t="s">
        <v>113</v>
      </c>
      <c r="E120" s="133"/>
      <c r="F120" s="133"/>
      <c r="G120" s="133"/>
      <c r="H120" s="133"/>
      <c r="I120" s="133"/>
      <c r="J120" s="134" t="n">
        <f aca="false">J407</f>
        <v>0</v>
      </c>
      <c r="L120" s="131"/>
    </row>
    <row r="121" s="130" customFormat="true" ht="19.95" hidden="false" customHeight="true" outlineLevel="0" collapsed="false">
      <c r="B121" s="131"/>
      <c r="D121" s="132" t="s">
        <v>114</v>
      </c>
      <c r="E121" s="133"/>
      <c r="F121" s="133"/>
      <c r="G121" s="133"/>
      <c r="H121" s="133"/>
      <c r="I121" s="133"/>
      <c r="J121" s="134" t="n">
        <f aca="false">J409</f>
        <v>0</v>
      </c>
      <c r="L121" s="131"/>
    </row>
    <row r="122" s="27" customFormat="true" ht="21.8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6.95" hidden="false" customHeight="true" outlineLevel="0" collapsed="false">
      <c r="A123" s="22"/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7" s="27" customFormat="true" ht="6.95" hidden="false" customHeight="true" outlineLevel="0" collapsed="false">
      <c r="A127" s="22"/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24.95" hidden="false" customHeight="true" outlineLevel="0" collapsed="false">
      <c r="A128" s="22"/>
      <c r="B128" s="23"/>
      <c r="C128" s="7" t="s">
        <v>115</v>
      </c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2" hidden="false" customHeight="true" outlineLevel="0" collapsed="false">
      <c r="A130" s="22"/>
      <c r="B130" s="23"/>
      <c r="C130" s="15" t="s">
        <v>15</v>
      </c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6.5" hidden="false" customHeight="true" outlineLevel="0" collapsed="false">
      <c r="A131" s="22"/>
      <c r="B131" s="23"/>
      <c r="C131" s="22"/>
      <c r="D131" s="22"/>
      <c r="E131" s="100" t="str">
        <f aca="false">E7</f>
        <v>Oprava  sociálního zařízení 2patro-ženy</v>
      </c>
      <c r="F131" s="100"/>
      <c r="G131" s="100"/>
      <c r="H131" s="100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6.95" hidden="false" customHeight="true" outlineLevel="0" collapsed="false">
      <c r="A132" s="22"/>
      <c r="B132" s="23"/>
      <c r="C132" s="22"/>
      <c r="D132" s="22"/>
      <c r="E132" s="22"/>
      <c r="F132" s="22"/>
      <c r="G132" s="22"/>
      <c r="H132" s="22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2" hidden="false" customHeight="true" outlineLevel="0" collapsed="false">
      <c r="A133" s="22"/>
      <c r="B133" s="23"/>
      <c r="C133" s="15" t="s">
        <v>19</v>
      </c>
      <c r="D133" s="22"/>
      <c r="E133" s="22"/>
      <c r="F133" s="16" t="str">
        <f aca="false">F10</f>
        <v>Husova 3,Brno</v>
      </c>
      <c r="G133" s="22"/>
      <c r="H133" s="22"/>
      <c r="I133" s="15" t="s">
        <v>21</v>
      </c>
      <c r="J133" s="101" t="str">
        <f aca="false">IF(J10="","",J10)</f>
        <v>14. 7. 2022</v>
      </c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6.95" hidden="false" customHeight="true" outlineLevel="0" collapsed="false">
      <c r="A134" s="22"/>
      <c r="B134" s="23"/>
      <c r="C134" s="22"/>
      <c r="D134" s="22"/>
      <c r="E134" s="22"/>
      <c r="F134" s="22"/>
      <c r="G134" s="22"/>
      <c r="H134" s="22"/>
      <c r="I134" s="22"/>
      <c r="J134" s="22"/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15.15" hidden="false" customHeight="true" outlineLevel="0" collapsed="false">
      <c r="A135" s="22"/>
      <c r="B135" s="23"/>
      <c r="C135" s="15" t="s">
        <v>23</v>
      </c>
      <c r="D135" s="22"/>
      <c r="E135" s="22"/>
      <c r="F135" s="16" t="str">
        <f aca="false">E13</f>
        <v>mmBrna,OSM Husova 3,Brno</v>
      </c>
      <c r="G135" s="22"/>
      <c r="H135" s="22"/>
      <c r="I135" s="15" t="s">
        <v>29</v>
      </c>
      <c r="J135" s="121" t="str">
        <f aca="false">E19</f>
        <v>Radka Volková</v>
      </c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15.15" hidden="false" customHeight="true" outlineLevel="0" collapsed="false">
      <c r="A136" s="22"/>
      <c r="B136" s="23"/>
      <c r="C136" s="15" t="s">
        <v>27</v>
      </c>
      <c r="D136" s="22"/>
      <c r="E136" s="22"/>
      <c r="F136" s="16" t="str">
        <f aca="false">IF(E16="","",E16)</f>
        <v>Vyplň údaj</v>
      </c>
      <c r="G136" s="22"/>
      <c r="H136" s="22"/>
      <c r="I136" s="15" t="s">
        <v>32</v>
      </c>
      <c r="J136" s="121" t="str">
        <f aca="false">E22</f>
        <v>Radka Volková</v>
      </c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27" customFormat="true" ht="10.3" hidden="false" customHeight="true" outlineLevel="0" collapsed="false">
      <c r="A137" s="22"/>
      <c r="B137" s="23"/>
      <c r="C137" s="22"/>
      <c r="D137" s="22"/>
      <c r="E137" s="22"/>
      <c r="F137" s="22"/>
      <c r="G137" s="22"/>
      <c r="H137" s="22"/>
      <c r="I137" s="22"/>
      <c r="J137" s="22"/>
      <c r="K137" s="22"/>
      <c r="L137" s="39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  <row r="138" s="141" customFormat="true" ht="29.3" hidden="false" customHeight="true" outlineLevel="0" collapsed="false">
      <c r="A138" s="135"/>
      <c r="B138" s="136"/>
      <c r="C138" s="137" t="s">
        <v>116</v>
      </c>
      <c r="D138" s="138" t="s">
        <v>59</v>
      </c>
      <c r="E138" s="138" t="s">
        <v>55</v>
      </c>
      <c r="F138" s="138" t="s">
        <v>56</v>
      </c>
      <c r="G138" s="138" t="s">
        <v>117</v>
      </c>
      <c r="H138" s="138" t="s">
        <v>118</v>
      </c>
      <c r="I138" s="138" t="s">
        <v>119</v>
      </c>
      <c r="J138" s="138" t="s">
        <v>85</v>
      </c>
      <c r="K138" s="139" t="s">
        <v>120</v>
      </c>
      <c r="L138" s="140"/>
      <c r="M138" s="68"/>
      <c r="N138" s="69" t="s">
        <v>38</v>
      </c>
      <c r="O138" s="69" t="s">
        <v>121</v>
      </c>
      <c r="P138" s="69" t="s">
        <v>122</v>
      </c>
      <c r="Q138" s="69" t="s">
        <v>123</v>
      </c>
      <c r="R138" s="69" t="s">
        <v>124</v>
      </c>
      <c r="S138" s="69" t="s">
        <v>125</v>
      </c>
      <c r="T138" s="70" t="s">
        <v>126</v>
      </c>
      <c r="U138" s="135"/>
      <c r="V138" s="135"/>
      <c r="W138" s="135"/>
      <c r="X138" s="135"/>
      <c r="Y138" s="135"/>
      <c r="Z138" s="135"/>
      <c r="AA138" s="135"/>
      <c r="AB138" s="135"/>
      <c r="AC138" s="135"/>
      <c r="AD138" s="135"/>
      <c r="AE138" s="135"/>
    </row>
    <row r="139" s="27" customFormat="true" ht="22.8" hidden="false" customHeight="true" outlineLevel="0" collapsed="false">
      <c r="A139" s="22"/>
      <c r="B139" s="23"/>
      <c r="C139" s="76" t="s">
        <v>127</v>
      </c>
      <c r="D139" s="22"/>
      <c r="E139" s="22"/>
      <c r="F139" s="22"/>
      <c r="G139" s="22"/>
      <c r="H139" s="22"/>
      <c r="I139" s="22"/>
      <c r="J139" s="142" t="n">
        <f aca="false">BK139</f>
        <v>0</v>
      </c>
      <c r="K139" s="22"/>
      <c r="L139" s="23"/>
      <c r="M139" s="71"/>
      <c r="N139" s="58"/>
      <c r="O139" s="72"/>
      <c r="P139" s="143" t="n">
        <f aca="false">P140+P237+P397+P404</f>
        <v>0</v>
      </c>
      <c r="Q139" s="72"/>
      <c r="R139" s="143" t="n">
        <f aca="false">R140+R237+R397+R404</f>
        <v>7.06133403</v>
      </c>
      <c r="S139" s="72"/>
      <c r="T139" s="144" t="n">
        <f aca="false">T140+T237+T397+T404</f>
        <v>9.1337747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T139" s="3" t="s">
        <v>73</v>
      </c>
      <c r="AU139" s="3" t="s">
        <v>87</v>
      </c>
      <c r="BK139" s="145" t="n">
        <f aca="false">BK140+BK237+BK397+BK404</f>
        <v>0</v>
      </c>
    </row>
    <row r="140" s="146" customFormat="true" ht="25.9" hidden="false" customHeight="true" outlineLevel="0" collapsed="false">
      <c r="B140" s="147"/>
      <c r="D140" s="148" t="s">
        <v>73</v>
      </c>
      <c r="E140" s="149" t="s">
        <v>128</v>
      </c>
      <c r="F140" s="149" t="s">
        <v>129</v>
      </c>
      <c r="I140" s="150"/>
      <c r="J140" s="151" t="n">
        <f aca="false">BK140</f>
        <v>0</v>
      </c>
      <c r="L140" s="147"/>
      <c r="M140" s="152"/>
      <c r="N140" s="153"/>
      <c r="O140" s="153"/>
      <c r="P140" s="154" t="n">
        <f aca="false">P141+P143+P155+P179+P229+P235</f>
        <v>0</v>
      </c>
      <c r="Q140" s="153"/>
      <c r="R140" s="154" t="n">
        <f aca="false">R141+R143+R155+R179+R229+R235</f>
        <v>4.07969483</v>
      </c>
      <c r="S140" s="153"/>
      <c r="T140" s="155" t="n">
        <f aca="false">T141+T143+T155+T179+T229+T235</f>
        <v>8.665876</v>
      </c>
      <c r="AR140" s="148" t="s">
        <v>79</v>
      </c>
      <c r="AT140" s="156" t="s">
        <v>73</v>
      </c>
      <c r="AU140" s="156" t="s">
        <v>74</v>
      </c>
      <c r="AY140" s="148" t="s">
        <v>130</v>
      </c>
      <c r="BK140" s="157" t="n">
        <f aca="false">BK141+BK143+BK155+BK179+BK229+BK235</f>
        <v>0</v>
      </c>
    </row>
    <row r="141" s="146" customFormat="true" ht="22.8" hidden="false" customHeight="true" outlineLevel="0" collapsed="false">
      <c r="B141" s="147"/>
      <c r="D141" s="148" t="s">
        <v>73</v>
      </c>
      <c r="E141" s="158" t="s">
        <v>79</v>
      </c>
      <c r="F141" s="158" t="s">
        <v>131</v>
      </c>
      <c r="I141" s="150"/>
      <c r="J141" s="159" t="n">
        <f aca="false">BK141</f>
        <v>0</v>
      </c>
      <c r="L141" s="147"/>
      <c r="M141" s="152"/>
      <c r="N141" s="153"/>
      <c r="O141" s="153"/>
      <c r="P141" s="154" t="n">
        <f aca="false">P142</f>
        <v>0</v>
      </c>
      <c r="Q141" s="153"/>
      <c r="R141" s="154" t="n">
        <f aca="false">R142</f>
        <v>0</v>
      </c>
      <c r="S141" s="153"/>
      <c r="T141" s="155" t="n">
        <f aca="false">T142</f>
        <v>0</v>
      </c>
      <c r="AR141" s="148" t="s">
        <v>79</v>
      </c>
      <c r="AT141" s="156" t="s">
        <v>73</v>
      </c>
      <c r="AU141" s="156" t="s">
        <v>79</v>
      </c>
      <c r="AY141" s="148" t="s">
        <v>130</v>
      </c>
      <c r="BK141" s="157" t="n">
        <f aca="false">BK142</f>
        <v>0</v>
      </c>
    </row>
    <row r="142" s="27" customFormat="true" ht="16.5" hidden="false" customHeight="true" outlineLevel="0" collapsed="false">
      <c r="A142" s="22"/>
      <c r="B142" s="160"/>
      <c r="C142" s="161" t="s">
        <v>79</v>
      </c>
      <c r="D142" s="161" t="s">
        <v>132</v>
      </c>
      <c r="E142" s="162" t="s">
        <v>133</v>
      </c>
      <c r="F142" s="163" t="s">
        <v>134</v>
      </c>
      <c r="G142" s="164" t="s">
        <v>135</v>
      </c>
      <c r="H142" s="165" t="n">
        <v>1</v>
      </c>
      <c r="I142" s="166"/>
      <c r="J142" s="167" t="n">
        <f aca="false">ROUND(I142*H142,2)</f>
        <v>0</v>
      </c>
      <c r="K142" s="163"/>
      <c r="L142" s="23"/>
      <c r="M142" s="168"/>
      <c r="N142" s="169" t="s">
        <v>39</v>
      </c>
      <c r="O142" s="60"/>
      <c r="P142" s="170" t="n">
        <f aca="false">O142*H142</f>
        <v>0</v>
      </c>
      <c r="Q142" s="170" t="n">
        <v>0</v>
      </c>
      <c r="R142" s="170" t="n">
        <f aca="false">Q142*H142</f>
        <v>0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136</v>
      </c>
      <c r="AT142" s="172" t="s">
        <v>132</v>
      </c>
      <c r="AU142" s="172" t="s">
        <v>81</v>
      </c>
      <c r="AY142" s="3" t="s">
        <v>130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79</v>
      </c>
      <c r="BK142" s="173" t="n">
        <f aca="false">ROUND(I142*H142,2)</f>
        <v>0</v>
      </c>
      <c r="BL142" s="3" t="s">
        <v>136</v>
      </c>
      <c r="BM142" s="172" t="s">
        <v>137</v>
      </c>
    </row>
    <row r="143" s="146" customFormat="true" ht="22.8" hidden="false" customHeight="true" outlineLevel="0" collapsed="false">
      <c r="B143" s="147"/>
      <c r="D143" s="148" t="s">
        <v>73</v>
      </c>
      <c r="E143" s="158" t="s">
        <v>138</v>
      </c>
      <c r="F143" s="158" t="s">
        <v>139</v>
      </c>
      <c r="I143" s="150"/>
      <c r="J143" s="159" t="n">
        <f aca="false">BK143</f>
        <v>0</v>
      </c>
      <c r="L143" s="147"/>
      <c r="M143" s="152"/>
      <c r="N143" s="153"/>
      <c r="O143" s="153"/>
      <c r="P143" s="154" t="n">
        <f aca="false">SUM(P144:P154)</f>
        <v>0</v>
      </c>
      <c r="Q143" s="153"/>
      <c r="R143" s="154" t="n">
        <f aca="false">SUM(R144:R154)</f>
        <v>0.54037179</v>
      </c>
      <c r="S143" s="153"/>
      <c r="T143" s="155" t="n">
        <f aca="false">SUM(T144:T154)</f>
        <v>0</v>
      </c>
      <c r="AR143" s="148" t="s">
        <v>79</v>
      </c>
      <c r="AT143" s="156" t="s">
        <v>73</v>
      </c>
      <c r="AU143" s="156" t="s">
        <v>79</v>
      </c>
      <c r="AY143" s="148" t="s">
        <v>130</v>
      </c>
      <c r="BK143" s="157" t="n">
        <f aca="false">SUM(BK144:BK154)</f>
        <v>0</v>
      </c>
    </row>
    <row r="144" s="27" customFormat="true" ht="37.8" hidden="false" customHeight="true" outlineLevel="0" collapsed="false">
      <c r="A144" s="22"/>
      <c r="B144" s="160"/>
      <c r="C144" s="161" t="s">
        <v>81</v>
      </c>
      <c r="D144" s="161" t="s">
        <v>132</v>
      </c>
      <c r="E144" s="162" t="s">
        <v>140</v>
      </c>
      <c r="F144" s="163" t="s">
        <v>141</v>
      </c>
      <c r="G144" s="164" t="s">
        <v>142</v>
      </c>
      <c r="H144" s="165" t="n">
        <v>0.051</v>
      </c>
      <c r="I144" s="166"/>
      <c r="J144" s="167" t="n">
        <f aca="false">ROUND(I144*H144,2)</f>
        <v>0</v>
      </c>
      <c r="K144" s="163" t="s">
        <v>143</v>
      </c>
      <c r="L144" s="23"/>
      <c r="M144" s="168"/>
      <c r="N144" s="169" t="s">
        <v>39</v>
      </c>
      <c r="O144" s="60"/>
      <c r="P144" s="170" t="n">
        <f aca="false">O144*H144</f>
        <v>0</v>
      </c>
      <c r="Q144" s="170" t="n">
        <v>0.01709</v>
      </c>
      <c r="R144" s="170" t="n">
        <f aca="false">Q144*H144</f>
        <v>0.00087159</v>
      </c>
      <c r="S144" s="170" t="n">
        <v>0</v>
      </c>
      <c r="T144" s="171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136</v>
      </c>
      <c r="AT144" s="172" t="s">
        <v>132</v>
      </c>
      <c r="AU144" s="172" t="s">
        <v>81</v>
      </c>
      <c r="AY144" s="3" t="s">
        <v>130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79</v>
      </c>
      <c r="BK144" s="173" t="n">
        <f aca="false">ROUND(I144*H144,2)</f>
        <v>0</v>
      </c>
      <c r="BL144" s="3" t="s">
        <v>136</v>
      </c>
      <c r="BM144" s="172" t="s">
        <v>144</v>
      </c>
    </row>
    <row r="145" s="174" customFormat="true" ht="12.8" hidden="false" customHeight="false" outlineLevel="0" collapsed="false">
      <c r="B145" s="175"/>
      <c r="D145" s="176" t="s">
        <v>145</v>
      </c>
      <c r="E145" s="177"/>
      <c r="F145" s="178" t="s">
        <v>146</v>
      </c>
      <c r="H145" s="179" t="n">
        <v>0.051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145</v>
      </c>
      <c r="AU145" s="177" t="s">
        <v>81</v>
      </c>
      <c r="AV145" s="174" t="s">
        <v>81</v>
      </c>
      <c r="AW145" s="174" t="s">
        <v>31</v>
      </c>
      <c r="AX145" s="174" t="s">
        <v>79</v>
      </c>
      <c r="AY145" s="177" t="s">
        <v>130</v>
      </c>
    </row>
    <row r="146" s="27" customFormat="true" ht="24.15" hidden="false" customHeight="true" outlineLevel="0" collapsed="false">
      <c r="A146" s="22"/>
      <c r="B146" s="160"/>
      <c r="C146" s="184" t="s">
        <v>138</v>
      </c>
      <c r="D146" s="184" t="s">
        <v>147</v>
      </c>
      <c r="E146" s="185" t="s">
        <v>148</v>
      </c>
      <c r="F146" s="186" t="s">
        <v>149</v>
      </c>
      <c r="G146" s="187" t="s">
        <v>142</v>
      </c>
      <c r="H146" s="188" t="n">
        <v>0.051</v>
      </c>
      <c r="I146" s="189"/>
      <c r="J146" s="190" t="n">
        <f aca="false">ROUND(I146*H146,2)</f>
        <v>0</v>
      </c>
      <c r="K146" s="186" t="s">
        <v>143</v>
      </c>
      <c r="L146" s="191"/>
      <c r="M146" s="192"/>
      <c r="N146" s="193" t="s">
        <v>39</v>
      </c>
      <c r="O146" s="60"/>
      <c r="P146" s="170" t="n">
        <f aca="false">O146*H146</f>
        <v>0</v>
      </c>
      <c r="Q146" s="170" t="n">
        <v>1</v>
      </c>
      <c r="R146" s="170" t="n">
        <f aca="false">Q146*H146</f>
        <v>0.051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150</v>
      </c>
      <c r="AT146" s="172" t="s">
        <v>147</v>
      </c>
      <c r="AU146" s="172" t="s">
        <v>81</v>
      </c>
      <c r="AY146" s="3" t="s">
        <v>130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79</v>
      </c>
      <c r="BK146" s="173" t="n">
        <f aca="false">ROUND(I146*H146,2)</f>
        <v>0</v>
      </c>
      <c r="BL146" s="3" t="s">
        <v>136</v>
      </c>
      <c r="BM146" s="172" t="s">
        <v>151</v>
      </c>
    </row>
    <row r="147" s="27" customFormat="true" ht="24.15" hidden="false" customHeight="true" outlineLevel="0" collapsed="false">
      <c r="A147" s="22"/>
      <c r="B147" s="160"/>
      <c r="C147" s="161" t="s">
        <v>136</v>
      </c>
      <c r="D147" s="161" t="s">
        <v>132</v>
      </c>
      <c r="E147" s="162" t="s">
        <v>152</v>
      </c>
      <c r="F147" s="163" t="s">
        <v>153</v>
      </c>
      <c r="G147" s="164" t="s">
        <v>154</v>
      </c>
      <c r="H147" s="165" t="n">
        <v>0.42</v>
      </c>
      <c r="I147" s="166"/>
      <c r="J147" s="167" t="n">
        <f aca="false">ROUND(I147*H147,2)</f>
        <v>0</v>
      </c>
      <c r="K147" s="163" t="s">
        <v>143</v>
      </c>
      <c r="L147" s="23"/>
      <c r="M147" s="168"/>
      <c r="N147" s="169" t="s">
        <v>39</v>
      </c>
      <c r="O147" s="60"/>
      <c r="P147" s="170" t="n">
        <f aca="false">O147*H147</f>
        <v>0</v>
      </c>
      <c r="Q147" s="170" t="n">
        <v>0.12335</v>
      </c>
      <c r="R147" s="170" t="n">
        <f aca="false">Q147*H147</f>
        <v>0.051807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136</v>
      </c>
      <c r="AT147" s="172" t="s">
        <v>132</v>
      </c>
      <c r="AU147" s="172" t="s">
        <v>81</v>
      </c>
      <c r="AY147" s="3" t="s">
        <v>130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79</v>
      </c>
      <c r="BK147" s="173" t="n">
        <f aca="false">ROUND(I147*H147,2)</f>
        <v>0</v>
      </c>
      <c r="BL147" s="3" t="s">
        <v>136</v>
      </c>
      <c r="BM147" s="172" t="s">
        <v>155</v>
      </c>
    </row>
    <row r="148" s="174" customFormat="true" ht="12.8" hidden="false" customHeight="false" outlineLevel="0" collapsed="false">
      <c r="B148" s="175"/>
      <c r="D148" s="176" t="s">
        <v>145</v>
      </c>
      <c r="E148" s="177"/>
      <c r="F148" s="178" t="s">
        <v>156</v>
      </c>
      <c r="H148" s="179" t="n">
        <v>0.42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145</v>
      </c>
      <c r="AU148" s="177" t="s">
        <v>81</v>
      </c>
      <c r="AV148" s="174" t="s">
        <v>81</v>
      </c>
      <c r="AW148" s="174" t="s">
        <v>31</v>
      </c>
      <c r="AX148" s="174" t="s">
        <v>79</v>
      </c>
      <c r="AY148" s="177" t="s">
        <v>130</v>
      </c>
    </row>
    <row r="149" s="27" customFormat="true" ht="24.15" hidden="false" customHeight="true" outlineLevel="0" collapsed="false">
      <c r="A149" s="22"/>
      <c r="B149" s="160"/>
      <c r="C149" s="161" t="s">
        <v>157</v>
      </c>
      <c r="D149" s="161" t="s">
        <v>132</v>
      </c>
      <c r="E149" s="162" t="s">
        <v>158</v>
      </c>
      <c r="F149" s="163" t="s">
        <v>159</v>
      </c>
      <c r="G149" s="164" t="s">
        <v>154</v>
      </c>
      <c r="H149" s="165" t="n">
        <v>2</v>
      </c>
      <c r="I149" s="166"/>
      <c r="J149" s="167" t="n">
        <f aca="false">ROUND(I149*H149,2)</f>
        <v>0</v>
      </c>
      <c r="K149" s="163"/>
      <c r="L149" s="23"/>
      <c r="M149" s="168"/>
      <c r="N149" s="169" t="s">
        <v>39</v>
      </c>
      <c r="O149" s="60"/>
      <c r="P149" s="170" t="n">
        <f aca="false">O149*H149</f>
        <v>0</v>
      </c>
      <c r="Q149" s="170" t="n">
        <v>0.06198</v>
      </c>
      <c r="R149" s="170" t="n">
        <f aca="false">Q149*H149</f>
        <v>0.12396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136</v>
      </c>
      <c r="AT149" s="172" t="s">
        <v>132</v>
      </c>
      <c r="AU149" s="172" t="s">
        <v>81</v>
      </c>
      <c r="AY149" s="3" t="s">
        <v>130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79</v>
      </c>
      <c r="BK149" s="173" t="n">
        <f aca="false">ROUND(I149*H149,2)</f>
        <v>0</v>
      </c>
      <c r="BL149" s="3" t="s">
        <v>136</v>
      </c>
      <c r="BM149" s="172" t="s">
        <v>160</v>
      </c>
    </row>
    <row r="150" s="174" customFormat="true" ht="12.8" hidden="false" customHeight="false" outlineLevel="0" collapsed="false">
      <c r="B150" s="175"/>
      <c r="D150" s="176" t="s">
        <v>145</v>
      </c>
      <c r="E150" s="177"/>
      <c r="F150" s="178" t="s">
        <v>161</v>
      </c>
      <c r="H150" s="179" t="n">
        <v>2</v>
      </c>
      <c r="I150" s="180"/>
      <c r="L150" s="175"/>
      <c r="M150" s="181"/>
      <c r="N150" s="182"/>
      <c r="O150" s="182"/>
      <c r="P150" s="182"/>
      <c r="Q150" s="182"/>
      <c r="R150" s="182"/>
      <c r="S150" s="182"/>
      <c r="T150" s="183"/>
      <c r="AT150" s="177" t="s">
        <v>145</v>
      </c>
      <c r="AU150" s="177" t="s">
        <v>81</v>
      </c>
      <c r="AV150" s="174" t="s">
        <v>81</v>
      </c>
      <c r="AW150" s="174" t="s">
        <v>31</v>
      </c>
      <c r="AX150" s="174" t="s">
        <v>79</v>
      </c>
      <c r="AY150" s="177" t="s">
        <v>130</v>
      </c>
    </row>
    <row r="151" s="27" customFormat="true" ht="37.8" hidden="false" customHeight="true" outlineLevel="0" collapsed="false">
      <c r="A151" s="22"/>
      <c r="B151" s="160"/>
      <c r="C151" s="161" t="s">
        <v>162</v>
      </c>
      <c r="D151" s="161" t="s">
        <v>132</v>
      </c>
      <c r="E151" s="162" t="s">
        <v>163</v>
      </c>
      <c r="F151" s="163" t="s">
        <v>164</v>
      </c>
      <c r="G151" s="164" t="s">
        <v>154</v>
      </c>
      <c r="H151" s="165" t="n">
        <v>2.04</v>
      </c>
      <c r="I151" s="166"/>
      <c r="J151" s="167" t="n">
        <f aca="false">ROUND(I151*H151,2)</f>
        <v>0</v>
      </c>
      <c r="K151" s="163" t="s">
        <v>143</v>
      </c>
      <c r="L151" s="23"/>
      <c r="M151" s="168"/>
      <c r="N151" s="169" t="s">
        <v>39</v>
      </c>
      <c r="O151" s="60"/>
      <c r="P151" s="170" t="n">
        <f aca="false">O151*H151</f>
        <v>0</v>
      </c>
      <c r="Q151" s="170" t="n">
        <v>0.05897</v>
      </c>
      <c r="R151" s="170" t="n">
        <f aca="false">Q151*H151</f>
        <v>0.1202988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136</v>
      </c>
      <c r="AT151" s="172" t="s">
        <v>132</v>
      </c>
      <c r="AU151" s="172" t="s">
        <v>81</v>
      </c>
      <c r="AY151" s="3" t="s">
        <v>130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79</v>
      </c>
      <c r="BK151" s="173" t="n">
        <f aca="false">ROUND(I151*H151,2)</f>
        <v>0</v>
      </c>
      <c r="BL151" s="3" t="s">
        <v>136</v>
      </c>
      <c r="BM151" s="172" t="s">
        <v>165</v>
      </c>
    </row>
    <row r="152" s="174" customFormat="true" ht="12.8" hidden="false" customHeight="false" outlineLevel="0" collapsed="false">
      <c r="B152" s="175"/>
      <c r="D152" s="176" t="s">
        <v>145</v>
      </c>
      <c r="E152" s="177"/>
      <c r="F152" s="178" t="s">
        <v>166</v>
      </c>
      <c r="H152" s="179" t="n">
        <v>2.04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145</v>
      </c>
      <c r="AU152" s="177" t="s">
        <v>81</v>
      </c>
      <c r="AV152" s="174" t="s">
        <v>81</v>
      </c>
      <c r="AW152" s="174" t="s">
        <v>31</v>
      </c>
      <c r="AX152" s="174" t="s">
        <v>79</v>
      </c>
      <c r="AY152" s="177" t="s">
        <v>130</v>
      </c>
    </row>
    <row r="153" s="27" customFormat="true" ht="24.15" hidden="false" customHeight="true" outlineLevel="0" collapsed="false">
      <c r="A153" s="22"/>
      <c r="B153" s="160"/>
      <c r="C153" s="161" t="s">
        <v>167</v>
      </c>
      <c r="D153" s="161" t="s">
        <v>132</v>
      </c>
      <c r="E153" s="162" t="s">
        <v>168</v>
      </c>
      <c r="F153" s="163" t="s">
        <v>169</v>
      </c>
      <c r="G153" s="164" t="s">
        <v>154</v>
      </c>
      <c r="H153" s="165" t="n">
        <v>1.08</v>
      </c>
      <c r="I153" s="166"/>
      <c r="J153" s="167" t="n">
        <f aca="false">ROUND(I153*H153,2)</f>
        <v>0</v>
      </c>
      <c r="K153" s="163" t="s">
        <v>143</v>
      </c>
      <c r="L153" s="23"/>
      <c r="M153" s="168"/>
      <c r="N153" s="169" t="s">
        <v>39</v>
      </c>
      <c r="O153" s="60"/>
      <c r="P153" s="170" t="n">
        <f aca="false">O153*H153</f>
        <v>0</v>
      </c>
      <c r="Q153" s="170" t="n">
        <v>0.17818</v>
      </c>
      <c r="R153" s="170" t="n">
        <f aca="false">Q153*H153</f>
        <v>0.1924344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136</v>
      </c>
      <c r="AT153" s="172" t="s">
        <v>132</v>
      </c>
      <c r="AU153" s="172" t="s">
        <v>81</v>
      </c>
      <c r="AY153" s="3" t="s">
        <v>130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79</v>
      </c>
      <c r="BK153" s="173" t="n">
        <f aca="false">ROUND(I153*H153,2)</f>
        <v>0</v>
      </c>
      <c r="BL153" s="3" t="s">
        <v>136</v>
      </c>
      <c r="BM153" s="172" t="s">
        <v>170</v>
      </c>
    </row>
    <row r="154" s="174" customFormat="true" ht="12.8" hidden="false" customHeight="false" outlineLevel="0" collapsed="false">
      <c r="B154" s="175"/>
      <c r="D154" s="176" t="s">
        <v>145</v>
      </c>
      <c r="E154" s="177"/>
      <c r="F154" s="178" t="s">
        <v>171</v>
      </c>
      <c r="H154" s="179" t="n">
        <v>1.08</v>
      </c>
      <c r="I154" s="180"/>
      <c r="L154" s="175"/>
      <c r="M154" s="181"/>
      <c r="N154" s="182"/>
      <c r="O154" s="182"/>
      <c r="P154" s="182"/>
      <c r="Q154" s="182"/>
      <c r="R154" s="182"/>
      <c r="S154" s="182"/>
      <c r="T154" s="183"/>
      <c r="AT154" s="177" t="s">
        <v>145</v>
      </c>
      <c r="AU154" s="177" t="s">
        <v>81</v>
      </c>
      <c r="AV154" s="174" t="s">
        <v>81</v>
      </c>
      <c r="AW154" s="174" t="s">
        <v>31</v>
      </c>
      <c r="AX154" s="174" t="s">
        <v>79</v>
      </c>
      <c r="AY154" s="177" t="s">
        <v>130</v>
      </c>
    </row>
    <row r="155" s="146" customFormat="true" ht="22.8" hidden="false" customHeight="true" outlineLevel="0" collapsed="false">
      <c r="B155" s="147"/>
      <c r="D155" s="148" t="s">
        <v>73</v>
      </c>
      <c r="E155" s="158" t="s">
        <v>162</v>
      </c>
      <c r="F155" s="158" t="s">
        <v>172</v>
      </c>
      <c r="I155" s="150"/>
      <c r="J155" s="159" t="n">
        <f aca="false">BK155</f>
        <v>0</v>
      </c>
      <c r="L155" s="147"/>
      <c r="M155" s="152"/>
      <c r="N155" s="153"/>
      <c r="O155" s="153"/>
      <c r="P155" s="154" t="n">
        <f aca="false">SUM(P156:P178)</f>
        <v>0</v>
      </c>
      <c r="Q155" s="153"/>
      <c r="R155" s="154" t="n">
        <f aca="false">SUM(R156:R178)</f>
        <v>3.46663304</v>
      </c>
      <c r="S155" s="153"/>
      <c r="T155" s="155" t="n">
        <f aca="false">SUM(T156:T178)</f>
        <v>0</v>
      </c>
      <c r="AR155" s="148" t="s">
        <v>79</v>
      </c>
      <c r="AT155" s="156" t="s">
        <v>73</v>
      </c>
      <c r="AU155" s="156" t="s">
        <v>79</v>
      </c>
      <c r="AY155" s="148" t="s">
        <v>130</v>
      </c>
      <c r="BK155" s="157" t="n">
        <f aca="false">SUM(BK156:BK178)</f>
        <v>0</v>
      </c>
    </row>
    <row r="156" s="27" customFormat="true" ht="24.15" hidden="false" customHeight="true" outlineLevel="0" collapsed="false">
      <c r="A156" s="22"/>
      <c r="B156" s="160"/>
      <c r="C156" s="161" t="s">
        <v>150</v>
      </c>
      <c r="D156" s="161" t="s">
        <v>132</v>
      </c>
      <c r="E156" s="162" t="s">
        <v>173</v>
      </c>
      <c r="F156" s="163" t="s">
        <v>174</v>
      </c>
      <c r="G156" s="164" t="s">
        <v>154</v>
      </c>
      <c r="H156" s="165" t="n">
        <v>57.314</v>
      </c>
      <c r="I156" s="166"/>
      <c r="J156" s="167" t="n">
        <f aca="false">ROUND(I156*H156,2)</f>
        <v>0</v>
      </c>
      <c r="K156" s="163" t="s">
        <v>143</v>
      </c>
      <c r="L156" s="23"/>
      <c r="M156" s="168"/>
      <c r="N156" s="169" t="s">
        <v>39</v>
      </c>
      <c r="O156" s="60"/>
      <c r="P156" s="170" t="n">
        <f aca="false">O156*H156</f>
        <v>0</v>
      </c>
      <c r="Q156" s="170" t="n">
        <v>0.00026</v>
      </c>
      <c r="R156" s="170" t="n">
        <f aca="false">Q156*H156</f>
        <v>0.01490164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136</v>
      </c>
      <c r="AT156" s="172" t="s">
        <v>132</v>
      </c>
      <c r="AU156" s="172" t="s">
        <v>81</v>
      </c>
      <c r="AY156" s="3" t="s">
        <v>130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79</v>
      </c>
      <c r="BK156" s="173" t="n">
        <f aca="false">ROUND(I156*H156,2)</f>
        <v>0</v>
      </c>
      <c r="BL156" s="3" t="s">
        <v>136</v>
      </c>
      <c r="BM156" s="172" t="s">
        <v>175</v>
      </c>
    </row>
    <row r="157" s="174" customFormat="true" ht="12.8" hidden="false" customHeight="false" outlineLevel="0" collapsed="false">
      <c r="B157" s="175"/>
      <c r="D157" s="176" t="s">
        <v>145</v>
      </c>
      <c r="E157" s="177"/>
      <c r="F157" s="178" t="s">
        <v>176</v>
      </c>
      <c r="H157" s="179" t="n">
        <v>57.314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145</v>
      </c>
      <c r="AU157" s="177" t="s">
        <v>81</v>
      </c>
      <c r="AV157" s="174" t="s">
        <v>81</v>
      </c>
      <c r="AW157" s="174" t="s">
        <v>31</v>
      </c>
      <c r="AX157" s="174" t="s">
        <v>79</v>
      </c>
      <c r="AY157" s="177" t="s">
        <v>130</v>
      </c>
    </row>
    <row r="158" s="27" customFormat="true" ht="21.75" hidden="false" customHeight="true" outlineLevel="0" collapsed="false">
      <c r="A158" s="22"/>
      <c r="B158" s="160"/>
      <c r="C158" s="161" t="s">
        <v>177</v>
      </c>
      <c r="D158" s="161" t="s">
        <v>132</v>
      </c>
      <c r="E158" s="162" t="s">
        <v>178</v>
      </c>
      <c r="F158" s="163" t="s">
        <v>179</v>
      </c>
      <c r="G158" s="164" t="s">
        <v>154</v>
      </c>
      <c r="H158" s="165" t="n">
        <v>10.38</v>
      </c>
      <c r="I158" s="166"/>
      <c r="J158" s="167" t="n">
        <f aca="false">ROUND(I158*H158,2)</f>
        <v>0</v>
      </c>
      <c r="K158" s="163" t="s">
        <v>143</v>
      </c>
      <c r="L158" s="23"/>
      <c r="M158" s="168"/>
      <c r="N158" s="169" t="s">
        <v>39</v>
      </c>
      <c r="O158" s="60"/>
      <c r="P158" s="170" t="n">
        <f aca="false">O158*H158</f>
        <v>0</v>
      </c>
      <c r="Q158" s="170" t="n">
        <v>0.04</v>
      </c>
      <c r="R158" s="170" t="n">
        <f aca="false">Q158*H158</f>
        <v>0.4152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136</v>
      </c>
      <c r="AT158" s="172" t="s">
        <v>132</v>
      </c>
      <c r="AU158" s="172" t="s">
        <v>81</v>
      </c>
      <c r="AY158" s="3" t="s">
        <v>130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79</v>
      </c>
      <c r="BK158" s="173" t="n">
        <f aca="false">ROUND(I158*H158,2)</f>
        <v>0</v>
      </c>
      <c r="BL158" s="3" t="s">
        <v>136</v>
      </c>
      <c r="BM158" s="172" t="s">
        <v>180</v>
      </c>
    </row>
    <row r="159" s="174" customFormat="true" ht="12.8" hidden="false" customHeight="false" outlineLevel="0" collapsed="false">
      <c r="B159" s="175"/>
      <c r="D159" s="176" t="s">
        <v>145</v>
      </c>
      <c r="E159" s="177"/>
      <c r="F159" s="178" t="s">
        <v>181</v>
      </c>
      <c r="H159" s="179" t="n">
        <v>10.38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145</v>
      </c>
      <c r="AU159" s="177" t="s">
        <v>81</v>
      </c>
      <c r="AV159" s="174" t="s">
        <v>81</v>
      </c>
      <c r="AW159" s="174" t="s">
        <v>31</v>
      </c>
      <c r="AX159" s="174" t="s">
        <v>79</v>
      </c>
      <c r="AY159" s="177" t="s">
        <v>130</v>
      </c>
    </row>
    <row r="160" s="27" customFormat="true" ht="24.15" hidden="false" customHeight="true" outlineLevel="0" collapsed="false">
      <c r="A160" s="22"/>
      <c r="B160" s="160"/>
      <c r="C160" s="161" t="s">
        <v>182</v>
      </c>
      <c r="D160" s="161" t="s">
        <v>132</v>
      </c>
      <c r="E160" s="162" t="s">
        <v>183</v>
      </c>
      <c r="F160" s="163" t="s">
        <v>184</v>
      </c>
      <c r="G160" s="164" t="s">
        <v>154</v>
      </c>
      <c r="H160" s="165" t="n">
        <v>2.52</v>
      </c>
      <c r="I160" s="166"/>
      <c r="J160" s="167" t="n">
        <f aca="false">ROUND(I160*H160,2)</f>
        <v>0</v>
      </c>
      <c r="K160" s="163" t="s">
        <v>143</v>
      </c>
      <c r="L160" s="23"/>
      <c r="M160" s="168"/>
      <c r="N160" s="169" t="s">
        <v>39</v>
      </c>
      <c r="O160" s="60"/>
      <c r="P160" s="170" t="n">
        <f aca="false">O160*H160</f>
        <v>0</v>
      </c>
      <c r="Q160" s="170" t="n">
        <v>0.00438</v>
      </c>
      <c r="R160" s="170" t="n">
        <f aca="false">Q160*H160</f>
        <v>0.0110376</v>
      </c>
      <c r="S160" s="170" t="n">
        <v>0</v>
      </c>
      <c r="T160" s="171" t="n">
        <f aca="false">S160*H160</f>
        <v>0</v>
      </c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R160" s="172" t="s">
        <v>136</v>
      </c>
      <c r="AT160" s="172" t="s">
        <v>132</v>
      </c>
      <c r="AU160" s="172" t="s">
        <v>81</v>
      </c>
      <c r="AY160" s="3" t="s">
        <v>130</v>
      </c>
      <c r="BE160" s="173" t="n">
        <f aca="false">IF(N160="základní",J160,0)</f>
        <v>0</v>
      </c>
      <c r="BF160" s="173" t="n">
        <f aca="false">IF(N160="snížená",J160,0)</f>
        <v>0</v>
      </c>
      <c r="BG160" s="173" t="n">
        <f aca="false">IF(N160="zákl. přenesená",J160,0)</f>
        <v>0</v>
      </c>
      <c r="BH160" s="173" t="n">
        <f aca="false">IF(N160="sníž. přenesená",J160,0)</f>
        <v>0</v>
      </c>
      <c r="BI160" s="173" t="n">
        <f aca="false">IF(N160="nulová",J160,0)</f>
        <v>0</v>
      </c>
      <c r="BJ160" s="3" t="s">
        <v>79</v>
      </c>
      <c r="BK160" s="173" t="n">
        <f aca="false">ROUND(I160*H160,2)</f>
        <v>0</v>
      </c>
      <c r="BL160" s="3" t="s">
        <v>136</v>
      </c>
      <c r="BM160" s="172" t="s">
        <v>185</v>
      </c>
    </row>
    <row r="161" s="174" customFormat="true" ht="12.8" hidden="false" customHeight="false" outlineLevel="0" collapsed="false">
      <c r="B161" s="175"/>
      <c r="D161" s="176" t="s">
        <v>145</v>
      </c>
      <c r="E161" s="177"/>
      <c r="F161" s="178" t="s">
        <v>186</v>
      </c>
      <c r="H161" s="179" t="n">
        <v>2.52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145</v>
      </c>
      <c r="AU161" s="177" t="s">
        <v>81</v>
      </c>
      <c r="AV161" s="174" t="s">
        <v>81</v>
      </c>
      <c r="AW161" s="174" t="s">
        <v>31</v>
      </c>
      <c r="AX161" s="174" t="s">
        <v>79</v>
      </c>
      <c r="AY161" s="177" t="s">
        <v>130</v>
      </c>
    </row>
    <row r="162" s="27" customFormat="true" ht="24.15" hidden="false" customHeight="true" outlineLevel="0" collapsed="false">
      <c r="A162" s="22"/>
      <c r="B162" s="160"/>
      <c r="C162" s="161" t="s">
        <v>187</v>
      </c>
      <c r="D162" s="161" t="s">
        <v>132</v>
      </c>
      <c r="E162" s="162" t="s">
        <v>188</v>
      </c>
      <c r="F162" s="163" t="s">
        <v>189</v>
      </c>
      <c r="G162" s="164" t="s">
        <v>154</v>
      </c>
      <c r="H162" s="165" t="n">
        <v>57.314</v>
      </c>
      <c r="I162" s="166"/>
      <c r="J162" s="167" t="n">
        <f aca="false">ROUND(I162*H162,2)</f>
        <v>0</v>
      </c>
      <c r="K162" s="163" t="s">
        <v>143</v>
      </c>
      <c r="L162" s="23"/>
      <c r="M162" s="168"/>
      <c r="N162" s="169" t="s">
        <v>39</v>
      </c>
      <c r="O162" s="60"/>
      <c r="P162" s="170" t="n">
        <f aca="false">O162*H162</f>
        <v>0</v>
      </c>
      <c r="Q162" s="170" t="n">
        <v>0.0154</v>
      </c>
      <c r="R162" s="170" t="n">
        <f aca="false">Q162*H162</f>
        <v>0.8826356</v>
      </c>
      <c r="S162" s="170" t="n">
        <v>0</v>
      </c>
      <c r="T162" s="17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136</v>
      </c>
      <c r="AT162" s="172" t="s">
        <v>132</v>
      </c>
      <c r="AU162" s="172" t="s">
        <v>81</v>
      </c>
      <c r="AY162" s="3" t="s">
        <v>130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79</v>
      </c>
      <c r="BK162" s="173" t="n">
        <f aca="false">ROUND(I162*H162,2)</f>
        <v>0</v>
      </c>
      <c r="BL162" s="3" t="s">
        <v>136</v>
      </c>
      <c r="BM162" s="172" t="s">
        <v>190</v>
      </c>
    </row>
    <row r="163" s="27" customFormat="true" ht="24.15" hidden="false" customHeight="true" outlineLevel="0" collapsed="false">
      <c r="A163" s="22"/>
      <c r="B163" s="160"/>
      <c r="C163" s="161" t="s">
        <v>191</v>
      </c>
      <c r="D163" s="161" t="s">
        <v>132</v>
      </c>
      <c r="E163" s="162" t="s">
        <v>192</v>
      </c>
      <c r="F163" s="163" t="s">
        <v>193</v>
      </c>
      <c r="G163" s="164" t="s">
        <v>154</v>
      </c>
      <c r="H163" s="165" t="n">
        <v>57.314</v>
      </c>
      <c r="I163" s="166"/>
      <c r="J163" s="167" t="n">
        <f aca="false">ROUND(I163*H163,2)</f>
        <v>0</v>
      </c>
      <c r="K163" s="163" t="s">
        <v>143</v>
      </c>
      <c r="L163" s="23"/>
      <c r="M163" s="168"/>
      <c r="N163" s="169" t="s">
        <v>39</v>
      </c>
      <c r="O163" s="60"/>
      <c r="P163" s="170" t="n">
        <f aca="false">O163*H163</f>
        <v>0</v>
      </c>
      <c r="Q163" s="170" t="n">
        <v>0.0079</v>
      </c>
      <c r="R163" s="170" t="n">
        <f aca="false">Q163*H163</f>
        <v>0.4527806</v>
      </c>
      <c r="S163" s="170" t="n">
        <v>0</v>
      </c>
      <c r="T163" s="17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136</v>
      </c>
      <c r="AT163" s="172" t="s">
        <v>132</v>
      </c>
      <c r="AU163" s="172" t="s">
        <v>81</v>
      </c>
      <c r="AY163" s="3" t="s">
        <v>130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79</v>
      </c>
      <c r="BK163" s="173" t="n">
        <f aca="false">ROUND(I163*H163,2)</f>
        <v>0</v>
      </c>
      <c r="BL163" s="3" t="s">
        <v>136</v>
      </c>
      <c r="BM163" s="172" t="s">
        <v>194</v>
      </c>
    </row>
    <row r="164" s="27" customFormat="true" ht="24.15" hidden="false" customHeight="true" outlineLevel="0" collapsed="false">
      <c r="A164" s="22"/>
      <c r="B164" s="160"/>
      <c r="C164" s="161" t="s">
        <v>195</v>
      </c>
      <c r="D164" s="161" t="s">
        <v>132</v>
      </c>
      <c r="E164" s="162" t="s">
        <v>196</v>
      </c>
      <c r="F164" s="163" t="s">
        <v>197</v>
      </c>
      <c r="G164" s="164" t="s">
        <v>198</v>
      </c>
      <c r="H164" s="165" t="n">
        <v>3</v>
      </c>
      <c r="I164" s="166"/>
      <c r="J164" s="167" t="n">
        <f aca="false">ROUND(I164*H164,2)</f>
        <v>0</v>
      </c>
      <c r="K164" s="163" t="s">
        <v>143</v>
      </c>
      <c r="L164" s="23"/>
      <c r="M164" s="168"/>
      <c r="N164" s="169" t="s">
        <v>39</v>
      </c>
      <c r="O164" s="60"/>
      <c r="P164" s="170" t="n">
        <f aca="false">O164*H164</f>
        <v>0</v>
      </c>
      <c r="Q164" s="170" t="n">
        <v>0.0415</v>
      </c>
      <c r="R164" s="170" t="n">
        <f aca="false">Q164*H164</f>
        <v>0.1245</v>
      </c>
      <c r="S164" s="170" t="n">
        <v>0</v>
      </c>
      <c r="T164" s="17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136</v>
      </c>
      <c r="AT164" s="172" t="s">
        <v>132</v>
      </c>
      <c r="AU164" s="172" t="s">
        <v>81</v>
      </c>
      <c r="AY164" s="3" t="s">
        <v>130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79</v>
      </c>
      <c r="BK164" s="173" t="n">
        <f aca="false">ROUND(I164*H164,2)</f>
        <v>0</v>
      </c>
      <c r="BL164" s="3" t="s">
        <v>136</v>
      </c>
      <c r="BM164" s="172" t="s">
        <v>199</v>
      </c>
    </row>
    <row r="165" s="174" customFormat="true" ht="12.8" hidden="false" customHeight="false" outlineLevel="0" collapsed="false">
      <c r="B165" s="175"/>
      <c r="D165" s="176" t="s">
        <v>145</v>
      </c>
      <c r="E165" s="177"/>
      <c r="F165" s="178" t="s">
        <v>200</v>
      </c>
      <c r="H165" s="179" t="n">
        <v>3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145</v>
      </c>
      <c r="AU165" s="177" t="s">
        <v>81</v>
      </c>
      <c r="AV165" s="174" t="s">
        <v>81</v>
      </c>
      <c r="AW165" s="174" t="s">
        <v>31</v>
      </c>
      <c r="AX165" s="174" t="s">
        <v>79</v>
      </c>
      <c r="AY165" s="177" t="s">
        <v>130</v>
      </c>
    </row>
    <row r="166" s="27" customFormat="true" ht="24.15" hidden="false" customHeight="true" outlineLevel="0" collapsed="false">
      <c r="A166" s="22"/>
      <c r="B166" s="160"/>
      <c r="C166" s="161" t="s">
        <v>201</v>
      </c>
      <c r="D166" s="161" t="s">
        <v>132</v>
      </c>
      <c r="E166" s="162" t="s">
        <v>202</v>
      </c>
      <c r="F166" s="163" t="s">
        <v>203</v>
      </c>
      <c r="G166" s="164" t="s">
        <v>154</v>
      </c>
      <c r="H166" s="165" t="n">
        <v>15.568</v>
      </c>
      <c r="I166" s="166"/>
      <c r="J166" s="167" t="n">
        <f aca="false">ROUND(I166*H166,2)</f>
        <v>0</v>
      </c>
      <c r="K166" s="163" t="s">
        <v>143</v>
      </c>
      <c r="L166" s="23"/>
      <c r="M166" s="168"/>
      <c r="N166" s="169" t="s">
        <v>39</v>
      </c>
      <c r="O166" s="60"/>
      <c r="P166" s="170" t="n">
        <f aca="false">O166*H166</f>
        <v>0</v>
      </c>
      <c r="Q166" s="170" t="n">
        <v>0.017</v>
      </c>
      <c r="R166" s="170" t="n">
        <f aca="false">Q166*H166</f>
        <v>0.264656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136</v>
      </c>
      <c r="AT166" s="172" t="s">
        <v>132</v>
      </c>
      <c r="AU166" s="172" t="s">
        <v>81</v>
      </c>
      <c r="AY166" s="3" t="s">
        <v>130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79</v>
      </c>
      <c r="BK166" s="173" t="n">
        <f aca="false">ROUND(I166*H166,2)</f>
        <v>0</v>
      </c>
      <c r="BL166" s="3" t="s">
        <v>136</v>
      </c>
      <c r="BM166" s="172" t="s">
        <v>204</v>
      </c>
    </row>
    <row r="167" s="174" customFormat="true" ht="12.8" hidden="false" customHeight="false" outlineLevel="0" collapsed="false">
      <c r="B167" s="175"/>
      <c r="D167" s="176" t="s">
        <v>145</v>
      </c>
      <c r="E167" s="177"/>
      <c r="F167" s="178" t="s">
        <v>205</v>
      </c>
      <c r="H167" s="179" t="n">
        <v>3.808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145</v>
      </c>
      <c r="AU167" s="177" t="s">
        <v>81</v>
      </c>
      <c r="AV167" s="174" t="s">
        <v>81</v>
      </c>
      <c r="AW167" s="174" t="s">
        <v>31</v>
      </c>
      <c r="AX167" s="174" t="s">
        <v>74</v>
      </c>
      <c r="AY167" s="177" t="s">
        <v>130</v>
      </c>
    </row>
    <row r="168" s="174" customFormat="true" ht="12.8" hidden="false" customHeight="false" outlineLevel="0" collapsed="false">
      <c r="B168" s="175"/>
      <c r="D168" s="176" t="s">
        <v>145</v>
      </c>
      <c r="E168" s="177"/>
      <c r="F168" s="178" t="s">
        <v>206</v>
      </c>
      <c r="H168" s="179" t="n">
        <v>5.64</v>
      </c>
      <c r="I168" s="180"/>
      <c r="L168" s="175"/>
      <c r="M168" s="181"/>
      <c r="N168" s="182"/>
      <c r="O168" s="182"/>
      <c r="P168" s="182"/>
      <c r="Q168" s="182"/>
      <c r="R168" s="182"/>
      <c r="S168" s="182"/>
      <c r="T168" s="183"/>
      <c r="AT168" s="177" t="s">
        <v>145</v>
      </c>
      <c r="AU168" s="177" t="s">
        <v>81</v>
      </c>
      <c r="AV168" s="174" t="s">
        <v>81</v>
      </c>
      <c r="AW168" s="174" t="s">
        <v>31</v>
      </c>
      <c r="AX168" s="174" t="s">
        <v>74</v>
      </c>
      <c r="AY168" s="177" t="s">
        <v>130</v>
      </c>
    </row>
    <row r="169" s="174" customFormat="true" ht="12.8" hidden="false" customHeight="false" outlineLevel="0" collapsed="false">
      <c r="B169" s="175"/>
      <c r="D169" s="176" t="s">
        <v>145</v>
      </c>
      <c r="E169" s="177"/>
      <c r="F169" s="178" t="s">
        <v>207</v>
      </c>
      <c r="H169" s="179" t="n">
        <v>3.84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145</v>
      </c>
      <c r="AU169" s="177" t="s">
        <v>81</v>
      </c>
      <c r="AV169" s="174" t="s">
        <v>81</v>
      </c>
      <c r="AW169" s="174" t="s">
        <v>31</v>
      </c>
      <c r="AX169" s="174" t="s">
        <v>74</v>
      </c>
      <c r="AY169" s="177" t="s">
        <v>130</v>
      </c>
    </row>
    <row r="170" s="174" customFormat="true" ht="12.8" hidden="false" customHeight="false" outlineLevel="0" collapsed="false">
      <c r="B170" s="175"/>
      <c r="D170" s="176" t="s">
        <v>145</v>
      </c>
      <c r="E170" s="177"/>
      <c r="F170" s="178" t="s">
        <v>208</v>
      </c>
      <c r="H170" s="179" t="n">
        <v>2.28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145</v>
      </c>
      <c r="AU170" s="177" t="s">
        <v>81</v>
      </c>
      <c r="AV170" s="174" t="s">
        <v>81</v>
      </c>
      <c r="AW170" s="174" t="s">
        <v>31</v>
      </c>
      <c r="AX170" s="174" t="s">
        <v>74</v>
      </c>
      <c r="AY170" s="177" t="s">
        <v>130</v>
      </c>
    </row>
    <row r="171" s="194" customFormat="true" ht="12.8" hidden="false" customHeight="false" outlineLevel="0" collapsed="false">
      <c r="B171" s="195"/>
      <c r="D171" s="176" t="s">
        <v>145</v>
      </c>
      <c r="E171" s="196"/>
      <c r="F171" s="197" t="s">
        <v>209</v>
      </c>
      <c r="H171" s="198" t="n">
        <v>15.568</v>
      </c>
      <c r="I171" s="199"/>
      <c r="L171" s="195"/>
      <c r="M171" s="200"/>
      <c r="N171" s="201"/>
      <c r="O171" s="201"/>
      <c r="P171" s="201"/>
      <c r="Q171" s="201"/>
      <c r="R171" s="201"/>
      <c r="S171" s="201"/>
      <c r="T171" s="202"/>
      <c r="AT171" s="196" t="s">
        <v>145</v>
      </c>
      <c r="AU171" s="196" t="s">
        <v>81</v>
      </c>
      <c r="AV171" s="194" t="s">
        <v>136</v>
      </c>
      <c r="AW171" s="194" t="s">
        <v>31</v>
      </c>
      <c r="AX171" s="194" t="s">
        <v>79</v>
      </c>
      <c r="AY171" s="196" t="s">
        <v>130</v>
      </c>
    </row>
    <row r="172" s="27" customFormat="true" ht="33" hidden="false" customHeight="true" outlineLevel="0" collapsed="false">
      <c r="A172" s="22"/>
      <c r="B172" s="160"/>
      <c r="C172" s="161" t="s">
        <v>7</v>
      </c>
      <c r="D172" s="161" t="s">
        <v>132</v>
      </c>
      <c r="E172" s="162" t="s">
        <v>210</v>
      </c>
      <c r="F172" s="163" t="s">
        <v>211</v>
      </c>
      <c r="G172" s="164" t="s">
        <v>154</v>
      </c>
      <c r="H172" s="165" t="n">
        <v>15.568</v>
      </c>
      <c r="I172" s="166"/>
      <c r="J172" s="167" t="n">
        <f aca="false">ROUND(I172*H172,2)</f>
        <v>0</v>
      </c>
      <c r="K172" s="163" t="s">
        <v>143</v>
      </c>
      <c r="L172" s="23"/>
      <c r="M172" s="168"/>
      <c r="N172" s="169" t="s">
        <v>39</v>
      </c>
      <c r="O172" s="60"/>
      <c r="P172" s="170" t="n">
        <f aca="false">O172*H172</f>
        <v>0</v>
      </c>
      <c r="Q172" s="170" t="n">
        <v>0.0062</v>
      </c>
      <c r="R172" s="170" t="n">
        <f aca="false">Q172*H172</f>
        <v>0.0965216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136</v>
      </c>
      <c r="AT172" s="172" t="s">
        <v>132</v>
      </c>
      <c r="AU172" s="172" t="s">
        <v>81</v>
      </c>
      <c r="AY172" s="3" t="s">
        <v>130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79</v>
      </c>
      <c r="BK172" s="173" t="n">
        <f aca="false">ROUND(I172*H172,2)</f>
        <v>0</v>
      </c>
      <c r="BL172" s="3" t="s">
        <v>136</v>
      </c>
      <c r="BM172" s="172" t="s">
        <v>212</v>
      </c>
    </row>
    <row r="173" s="27" customFormat="true" ht="24.15" hidden="false" customHeight="true" outlineLevel="0" collapsed="false">
      <c r="A173" s="22"/>
      <c r="B173" s="160"/>
      <c r="C173" s="161" t="s">
        <v>213</v>
      </c>
      <c r="D173" s="161" t="s">
        <v>132</v>
      </c>
      <c r="E173" s="162" t="s">
        <v>214</v>
      </c>
      <c r="F173" s="163" t="s">
        <v>215</v>
      </c>
      <c r="G173" s="164" t="s">
        <v>154</v>
      </c>
      <c r="H173" s="165" t="n">
        <v>2.22</v>
      </c>
      <c r="I173" s="166"/>
      <c r="J173" s="167" t="n">
        <f aca="false">ROUND(I173*H173,2)</f>
        <v>0</v>
      </c>
      <c r="K173" s="163" t="s">
        <v>143</v>
      </c>
      <c r="L173" s="23"/>
      <c r="M173" s="168"/>
      <c r="N173" s="169" t="s">
        <v>39</v>
      </c>
      <c r="O173" s="60"/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</v>
      </c>
      <c r="T173" s="171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136</v>
      </c>
      <c r="AT173" s="172" t="s">
        <v>132</v>
      </c>
      <c r="AU173" s="172" t="s">
        <v>81</v>
      </c>
      <c r="AY173" s="3" t="s">
        <v>130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79</v>
      </c>
      <c r="BK173" s="173" t="n">
        <f aca="false">ROUND(I173*H173,2)</f>
        <v>0</v>
      </c>
      <c r="BL173" s="3" t="s">
        <v>136</v>
      </c>
      <c r="BM173" s="172" t="s">
        <v>216</v>
      </c>
    </row>
    <row r="174" s="174" customFormat="true" ht="12.8" hidden="false" customHeight="false" outlineLevel="0" collapsed="false">
      <c r="B174" s="175"/>
      <c r="D174" s="176" t="s">
        <v>145</v>
      </c>
      <c r="E174" s="177"/>
      <c r="F174" s="178" t="s">
        <v>217</v>
      </c>
      <c r="H174" s="179" t="n">
        <v>2.22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145</v>
      </c>
      <c r="AU174" s="177" t="s">
        <v>81</v>
      </c>
      <c r="AV174" s="174" t="s">
        <v>81</v>
      </c>
      <c r="AW174" s="174" t="s">
        <v>31</v>
      </c>
      <c r="AX174" s="174" t="s">
        <v>79</v>
      </c>
      <c r="AY174" s="177" t="s">
        <v>130</v>
      </c>
    </row>
    <row r="175" s="27" customFormat="true" ht="24.15" hidden="false" customHeight="true" outlineLevel="0" collapsed="false">
      <c r="A175" s="22"/>
      <c r="B175" s="160"/>
      <c r="C175" s="161" t="s">
        <v>218</v>
      </c>
      <c r="D175" s="161" t="s">
        <v>132</v>
      </c>
      <c r="E175" s="162" t="s">
        <v>219</v>
      </c>
      <c r="F175" s="163" t="s">
        <v>220</v>
      </c>
      <c r="G175" s="164" t="s">
        <v>154</v>
      </c>
      <c r="H175" s="165" t="n">
        <v>9.5</v>
      </c>
      <c r="I175" s="166"/>
      <c r="J175" s="167" t="n">
        <f aca="false">ROUND(I175*H175,2)</f>
        <v>0</v>
      </c>
      <c r="K175" s="163" t="s">
        <v>143</v>
      </c>
      <c r="L175" s="23"/>
      <c r="M175" s="168"/>
      <c r="N175" s="169" t="s">
        <v>39</v>
      </c>
      <c r="O175" s="60"/>
      <c r="P175" s="170" t="n">
        <f aca="false">O175*H175</f>
        <v>0</v>
      </c>
      <c r="Q175" s="170" t="n">
        <v>0.102</v>
      </c>
      <c r="R175" s="170" t="n">
        <f aca="false">Q175*H175</f>
        <v>0.969</v>
      </c>
      <c r="S175" s="170" t="n">
        <v>0</v>
      </c>
      <c r="T175" s="171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136</v>
      </c>
      <c r="AT175" s="172" t="s">
        <v>132</v>
      </c>
      <c r="AU175" s="172" t="s">
        <v>81</v>
      </c>
      <c r="AY175" s="3" t="s">
        <v>130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79</v>
      </c>
      <c r="BK175" s="173" t="n">
        <f aca="false">ROUND(I175*H175,2)</f>
        <v>0</v>
      </c>
      <c r="BL175" s="3" t="s">
        <v>136</v>
      </c>
      <c r="BM175" s="172" t="s">
        <v>221</v>
      </c>
    </row>
    <row r="176" s="174" customFormat="true" ht="12.8" hidden="false" customHeight="false" outlineLevel="0" collapsed="false">
      <c r="B176" s="175"/>
      <c r="D176" s="176" t="s">
        <v>145</v>
      </c>
      <c r="E176" s="177"/>
      <c r="F176" s="178" t="s">
        <v>222</v>
      </c>
      <c r="H176" s="179" t="n">
        <v>9.5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145</v>
      </c>
      <c r="AU176" s="177" t="s">
        <v>81</v>
      </c>
      <c r="AV176" s="174" t="s">
        <v>81</v>
      </c>
      <c r="AW176" s="174" t="s">
        <v>31</v>
      </c>
      <c r="AX176" s="174" t="s">
        <v>79</v>
      </c>
      <c r="AY176" s="177" t="s">
        <v>130</v>
      </c>
    </row>
    <row r="177" s="27" customFormat="true" ht="21.75" hidden="false" customHeight="true" outlineLevel="0" collapsed="false">
      <c r="A177" s="22"/>
      <c r="B177" s="160"/>
      <c r="C177" s="161" t="s">
        <v>223</v>
      </c>
      <c r="D177" s="161" t="s">
        <v>132</v>
      </c>
      <c r="E177" s="162" t="s">
        <v>224</v>
      </c>
      <c r="F177" s="163" t="s">
        <v>225</v>
      </c>
      <c r="G177" s="164" t="s">
        <v>198</v>
      </c>
      <c r="H177" s="165" t="n">
        <v>4</v>
      </c>
      <c r="I177" s="166"/>
      <c r="J177" s="167" t="n">
        <f aca="false">ROUND(I177*H177,2)</f>
        <v>0</v>
      </c>
      <c r="K177" s="163" t="s">
        <v>143</v>
      </c>
      <c r="L177" s="23"/>
      <c r="M177" s="168"/>
      <c r="N177" s="169" t="s">
        <v>39</v>
      </c>
      <c r="O177" s="60"/>
      <c r="P177" s="170" t="n">
        <f aca="false">O177*H177</f>
        <v>0</v>
      </c>
      <c r="Q177" s="170" t="n">
        <v>0.04684</v>
      </c>
      <c r="R177" s="170" t="n">
        <f aca="false">Q177*H177</f>
        <v>0.18736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136</v>
      </c>
      <c r="AT177" s="172" t="s">
        <v>132</v>
      </c>
      <c r="AU177" s="172" t="s">
        <v>81</v>
      </c>
      <c r="AY177" s="3" t="s">
        <v>130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79</v>
      </c>
      <c r="BK177" s="173" t="n">
        <f aca="false">ROUND(I177*H177,2)</f>
        <v>0</v>
      </c>
      <c r="BL177" s="3" t="s">
        <v>136</v>
      </c>
      <c r="BM177" s="172" t="s">
        <v>226</v>
      </c>
    </row>
    <row r="178" s="27" customFormat="true" ht="24.15" hidden="false" customHeight="true" outlineLevel="0" collapsed="false">
      <c r="A178" s="22"/>
      <c r="B178" s="160"/>
      <c r="C178" s="184" t="s">
        <v>227</v>
      </c>
      <c r="D178" s="184" t="s">
        <v>147</v>
      </c>
      <c r="E178" s="185" t="s">
        <v>228</v>
      </c>
      <c r="F178" s="186" t="s">
        <v>229</v>
      </c>
      <c r="G178" s="187" t="s">
        <v>198</v>
      </c>
      <c r="H178" s="188" t="n">
        <v>4</v>
      </c>
      <c r="I178" s="189"/>
      <c r="J178" s="190" t="n">
        <f aca="false">ROUND(I178*H178,2)</f>
        <v>0</v>
      </c>
      <c r="K178" s="186" t="s">
        <v>143</v>
      </c>
      <c r="L178" s="191"/>
      <c r="M178" s="192"/>
      <c r="N178" s="193" t="s">
        <v>39</v>
      </c>
      <c r="O178" s="60"/>
      <c r="P178" s="170" t="n">
        <f aca="false">O178*H178</f>
        <v>0</v>
      </c>
      <c r="Q178" s="170" t="n">
        <v>0.01201</v>
      </c>
      <c r="R178" s="170" t="n">
        <f aca="false">Q178*H178</f>
        <v>0.04804</v>
      </c>
      <c r="S178" s="170" t="n">
        <v>0</v>
      </c>
      <c r="T178" s="171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150</v>
      </c>
      <c r="AT178" s="172" t="s">
        <v>147</v>
      </c>
      <c r="AU178" s="172" t="s">
        <v>81</v>
      </c>
      <c r="AY178" s="3" t="s">
        <v>130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79</v>
      </c>
      <c r="BK178" s="173" t="n">
        <f aca="false">ROUND(I178*H178,2)</f>
        <v>0</v>
      </c>
      <c r="BL178" s="3" t="s">
        <v>136</v>
      </c>
      <c r="BM178" s="172" t="s">
        <v>230</v>
      </c>
    </row>
    <row r="179" s="146" customFormat="true" ht="22.8" hidden="false" customHeight="true" outlineLevel="0" collapsed="false">
      <c r="B179" s="147"/>
      <c r="D179" s="148" t="s">
        <v>73</v>
      </c>
      <c r="E179" s="158" t="s">
        <v>177</v>
      </c>
      <c r="F179" s="158" t="s">
        <v>231</v>
      </c>
      <c r="I179" s="150"/>
      <c r="J179" s="159" t="n">
        <f aca="false">BK179</f>
        <v>0</v>
      </c>
      <c r="L179" s="147"/>
      <c r="M179" s="152"/>
      <c r="N179" s="153"/>
      <c r="O179" s="153"/>
      <c r="P179" s="154" t="n">
        <f aca="false">SUM(P180:P228)</f>
        <v>0</v>
      </c>
      <c r="Q179" s="153"/>
      <c r="R179" s="154" t="n">
        <f aca="false">SUM(R180:R228)</f>
        <v>0.07269</v>
      </c>
      <c r="S179" s="153"/>
      <c r="T179" s="155" t="n">
        <f aca="false">SUM(T180:T228)</f>
        <v>8.665876</v>
      </c>
      <c r="AR179" s="148" t="s">
        <v>79</v>
      </c>
      <c r="AT179" s="156" t="s">
        <v>73</v>
      </c>
      <c r="AU179" s="156" t="s">
        <v>79</v>
      </c>
      <c r="AY179" s="148" t="s">
        <v>130</v>
      </c>
      <c r="BK179" s="157" t="n">
        <f aca="false">SUM(BK180:BK228)</f>
        <v>0</v>
      </c>
    </row>
    <row r="180" s="27" customFormat="true" ht="33" hidden="false" customHeight="true" outlineLevel="0" collapsed="false">
      <c r="A180" s="22"/>
      <c r="B180" s="160"/>
      <c r="C180" s="161" t="s">
        <v>232</v>
      </c>
      <c r="D180" s="161" t="s">
        <v>132</v>
      </c>
      <c r="E180" s="162" t="s">
        <v>233</v>
      </c>
      <c r="F180" s="163" t="s">
        <v>234</v>
      </c>
      <c r="G180" s="164" t="s">
        <v>154</v>
      </c>
      <c r="H180" s="165" t="n">
        <v>9.5</v>
      </c>
      <c r="I180" s="166"/>
      <c r="J180" s="167" t="n">
        <f aca="false">ROUND(I180*H180,2)</f>
        <v>0</v>
      </c>
      <c r="K180" s="163" t="s">
        <v>143</v>
      </c>
      <c r="L180" s="23"/>
      <c r="M180" s="168"/>
      <c r="N180" s="169" t="s">
        <v>39</v>
      </c>
      <c r="O180" s="60"/>
      <c r="P180" s="170" t="n">
        <f aca="false">O180*H180</f>
        <v>0</v>
      </c>
      <c r="Q180" s="170" t="n">
        <v>0.00013</v>
      </c>
      <c r="R180" s="170" t="n">
        <f aca="false">Q180*H180</f>
        <v>0.001235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136</v>
      </c>
      <c r="AT180" s="172" t="s">
        <v>132</v>
      </c>
      <c r="AU180" s="172" t="s">
        <v>81</v>
      </c>
      <c r="AY180" s="3" t="s">
        <v>130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79</v>
      </c>
      <c r="BK180" s="173" t="n">
        <f aca="false">ROUND(I180*H180,2)</f>
        <v>0</v>
      </c>
      <c r="BL180" s="3" t="s">
        <v>136</v>
      </c>
      <c r="BM180" s="172" t="s">
        <v>235</v>
      </c>
    </row>
    <row r="181" s="174" customFormat="true" ht="12.8" hidden="false" customHeight="false" outlineLevel="0" collapsed="false">
      <c r="B181" s="175"/>
      <c r="D181" s="176" t="s">
        <v>145</v>
      </c>
      <c r="E181" s="177"/>
      <c r="F181" s="178" t="s">
        <v>236</v>
      </c>
      <c r="H181" s="179" t="n">
        <v>9.5</v>
      </c>
      <c r="I181" s="180"/>
      <c r="L181" s="175"/>
      <c r="M181" s="181"/>
      <c r="N181" s="182"/>
      <c r="O181" s="182"/>
      <c r="P181" s="182"/>
      <c r="Q181" s="182"/>
      <c r="R181" s="182"/>
      <c r="S181" s="182"/>
      <c r="T181" s="183"/>
      <c r="AT181" s="177" t="s">
        <v>145</v>
      </c>
      <c r="AU181" s="177" t="s">
        <v>81</v>
      </c>
      <c r="AV181" s="174" t="s">
        <v>81</v>
      </c>
      <c r="AW181" s="174" t="s">
        <v>31</v>
      </c>
      <c r="AX181" s="174" t="s">
        <v>79</v>
      </c>
      <c r="AY181" s="177" t="s">
        <v>130</v>
      </c>
    </row>
    <row r="182" s="27" customFormat="true" ht="24.15" hidden="false" customHeight="true" outlineLevel="0" collapsed="false">
      <c r="A182" s="22"/>
      <c r="B182" s="160"/>
      <c r="C182" s="161" t="s">
        <v>6</v>
      </c>
      <c r="D182" s="161" t="s">
        <v>132</v>
      </c>
      <c r="E182" s="162" t="s">
        <v>237</v>
      </c>
      <c r="F182" s="163" t="s">
        <v>238</v>
      </c>
      <c r="G182" s="164" t="s">
        <v>135</v>
      </c>
      <c r="H182" s="165" t="n">
        <v>1</v>
      </c>
      <c r="I182" s="166"/>
      <c r="J182" s="167" t="n">
        <f aca="false">ROUND(I182*H182,2)</f>
        <v>0</v>
      </c>
      <c r="K182" s="163" t="s">
        <v>143</v>
      </c>
      <c r="L182" s="23"/>
      <c r="M182" s="168"/>
      <c r="N182" s="169" t="s">
        <v>39</v>
      </c>
      <c r="O182" s="60"/>
      <c r="P182" s="170" t="n">
        <f aca="false">O182*H182</f>
        <v>0</v>
      </c>
      <c r="Q182" s="170" t="n">
        <v>4E-005</v>
      </c>
      <c r="R182" s="170" t="n">
        <f aca="false">Q182*H182</f>
        <v>4E-005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136</v>
      </c>
      <c r="AT182" s="172" t="s">
        <v>132</v>
      </c>
      <c r="AU182" s="172" t="s">
        <v>81</v>
      </c>
      <c r="AY182" s="3" t="s">
        <v>130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79</v>
      </c>
      <c r="BK182" s="173" t="n">
        <f aca="false">ROUND(I182*H182,2)</f>
        <v>0</v>
      </c>
      <c r="BL182" s="3" t="s">
        <v>136</v>
      </c>
      <c r="BM182" s="172" t="s">
        <v>239</v>
      </c>
    </row>
    <row r="183" s="27" customFormat="true" ht="24.15" hidden="false" customHeight="true" outlineLevel="0" collapsed="false">
      <c r="A183" s="22"/>
      <c r="B183" s="160"/>
      <c r="C183" s="161" t="s">
        <v>240</v>
      </c>
      <c r="D183" s="161" t="s">
        <v>132</v>
      </c>
      <c r="E183" s="162" t="s">
        <v>241</v>
      </c>
      <c r="F183" s="163" t="s">
        <v>242</v>
      </c>
      <c r="G183" s="164" t="s">
        <v>154</v>
      </c>
      <c r="H183" s="165" t="n">
        <v>9.5</v>
      </c>
      <c r="I183" s="166"/>
      <c r="J183" s="167" t="n">
        <f aca="false">ROUND(I183*H183,2)</f>
        <v>0</v>
      </c>
      <c r="K183" s="163" t="s">
        <v>143</v>
      </c>
      <c r="L183" s="23"/>
      <c r="M183" s="168"/>
      <c r="N183" s="169" t="s">
        <v>39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0.035</v>
      </c>
      <c r="T183" s="171" t="n">
        <f aca="false">S183*H183</f>
        <v>0.3325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136</v>
      </c>
      <c r="AT183" s="172" t="s">
        <v>132</v>
      </c>
      <c r="AU183" s="172" t="s">
        <v>81</v>
      </c>
      <c r="AY183" s="3" t="s">
        <v>130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79</v>
      </c>
      <c r="BK183" s="173" t="n">
        <f aca="false">ROUND(I183*H183,2)</f>
        <v>0</v>
      </c>
      <c r="BL183" s="3" t="s">
        <v>136</v>
      </c>
      <c r="BM183" s="172" t="s">
        <v>243</v>
      </c>
    </row>
    <row r="184" s="174" customFormat="true" ht="12.8" hidden="false" customHeight="false" outlineLevel="0" collapsed="false">
      <c r="B184" s="175"/>
      <c r="D184" s="176" t="s">
        <v>145</v>
      </c>
      <c r="E184" s="177"/>
      <c r="F184" s="178" t="s">
        <v>222</v>
      </c>
      <c r="H184" s="179" t="n">
        <v>9.5</v>
      </c>
      <c r="I184" s="180"/>
      <c r="L184" s="175"/>
      <c r="M184" s="181"/>
      <c r="N184" s="182"/>
      <c r="O184" s="182"/>
      <c r="P184" s="182"/>
      <c r="Q184" s="182"/>
      <c r="R184" s="182"/>
      <c r="S184" s="182"/>
      <c r="T184" s="183"/>
      <c r="AT184" s="177" t="s">
        <v>145</v>
      </c>
      <c r="AU184" s="177" t="s">
        <v>81</v>
      </c>
      <c r="AV184" s="174" t="s">
        <v>81</v>
      </c>
      <c r="AW184" s="174" t="s">
        <v>31</v>
      </c>
      <c r="AX184" s="174" t="s">
        <v>79</v>
      </c>
      <c r="AY184" s="177" t="s">
        <v>130</v>
      </c>
    </row>
    <row r="185" s="27" customFormat="true" ht="21.75" hidden="false" customHeight="true" outlineLevel="0" collapsed="false">
      <c r="A185" s="22"/>
      <c r="B185" s="160"/>
      <c r="C185" s="161" t="s">
        <v>244</v>
      </c>
      <c r="D185" s="161" t="s">
        <v>132</v>
      </c>
      <c r="E185" s="162" t="s">
        <v>245</v>
      </c>
      <c r="F185" s="163" t="s">
        <v>246</v>
      </c>
      <c r="G185" s="164" t="s">
        <v>154</v>
      </c>
      <c r="H185" s="165" t="n">
        <v>6</v>
      </c>
      <c r="I185" s="166"/>
      <c r="J185" s="167" t="n">
        <f aca="false">ROUND(I185*H185,2)</f>
        <v>0</v>
      </c>
      <c r="K185" s="163" t="s">
        <v>143</v>
      </c>
      <c r="L185" s="23"/>
      <c r="M185" s="168"/>
      <c r="N185" s="169" t="s">
        <v>39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0.076</v>
      </c>
      <c r="T185" s="171" t="n">
        <f aca="false">S185*H185</f>
        <v>0.456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136</v>
      </c>
      <c r="AT185" s="172" t="s">
        <v>132</v>
      </c>
      <c r="AU185" s="172" t="s">
        <v>81</v>
      </c>
      <c r="AY185" s="3" t="s">
        <v>130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79</v>
      </c>
      <c r="BK185" s="173" t="n">
        <f aca="false">ROUND(I185*H185,2)</f>
        <v>0</v>
      </c>
      <c r="BL185" s="3" t="s">
        <v>136</v>
      </c>
      <c r="BM185" s="172" t="s">
        <v>247</v>
      </c>
    </row>
    <row r="186" s="174" customFormat="true" ht="12.8" hidden="false" customHeight="false" outlineLevel="0" collapsed="false">
      <c r="B186" s="175"/>
      <c r="D186" s="176" t="s">
        <v>145</v>
      </c>
      <c r="E186" s="177"/>
      <c r="F186" s="178" t="s">
        <v>248</v>
      </c>
      <c r="H186" s="179" t="n">
        <v>6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145</v>
      </c>
      <c r="AU186" s="177" t="s">
        <v>81</v>
      </c>
      <c r="AV186" s="174" t="s">
        <v>81</v>
      </c>
      <c r="AW186" s="174" t="s">
        <v>31</v>
      </c>
      <c r="AX186" s="174" t="s">
        <v>79</v>
      </c>
      <c r="AY186" s="177" t="s">
        <v>130</v>
      </c>
    </row>
    <row r="187" s="27" customFormat="true" ht="16.5" hidden="false" customHeight="true" outlineLevel="0" collapsed="false">
      <c r="A187" s="22"/>
      <c r="B187" s="160"/>
      <c r="C187" s="161" t="s">
        <v>249</v>
      </c>
      <c r="D187" s="161" t="s">
        <v>132</v>
      </c>
      <c r="E187" s="162" t="s">
        <v>250</v>
      </c>
      <c r="F187" s="163" t="s">
        <v>251</v>
      </c>
      <c r="G187" s="164" t="s">
        <v>198</v>
      </c>
      <c r="H187" s="165" t="n">
        <v>5</v>
      </c>
      <c r="I187" s="166"/>
      <c r="J187" s="167" t="n">
        <f aca="false">ROUND(I187*H187,2)</f>
        <v>0</v>
      </c>
      <c r="K187" s="163"/>
      <c r="L187" s="23"/>
      <c r="M187" s="168"/>
      <c r="N187" s="169" t="s">
        <v>39</v>
      </c>
      <c r="O187" s="60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136</v>
      </c>
      <c r="AT187" s="172" t="s">
        <v>132</v>
      </c>
      <c r="AU187" s="172" t="s">
        <v>81</v>
      </c>
      <c r="AY187" s="3" t="s">
        <v>130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79</v>
      </c>
      <c r="BK187" s="173" t="n">
        <f aca="false">ROUND(I187*H187,2)</f>
        <v>0</v>
      </c>
      <c r="BL187" s="3" t="s">
        <v>136</v>
      </c>
      <c r="BM187" s="172" t="s">
        <v>252</v>
      </c>
    </row>
    <row r="188" s="174" customFormat="true" ht="12.8" hidden="false" customHeight="false" outlineLevel="0" collapsed="false">
      <c r="B188" s="175"/>
      <c r="D188" s="176" t="s">
        <v>145</v>
      </c>
      <c r="E188" s="177"/>
      <c r="F188" s="178" t="s">
        <v>253</v>
      </c>
      <c r="H188" s="179" t="n">
        <v>5</v>
      </c>
      <c r="I188" s="180"/>
      <c r="L188" s="175"/>
      <c r="M188" s="181"/>
      <c r="N188" s="182"/>
      <c r="O188" s="182"/>
      <c r="P188" s="182"/>
      <c r="Q188" s="182"/>
      <c r="R188" s="182"/>
      <c r="S188" s="182"/>
      <c r="T188" s="183"/>
      <c r="AT188" s="177" t="s">
        <v>145</v>
      </c>
      <c r="AU188" s="177" t="s">
        <v>81</v>
      </c>
      <c r="AV188" s="174" t="s">
        <v>81</v>
      </c>
      <c r="AW188" s="174" t="s">
        <v>31</v>
      </c>
      <c r="AX188" s="174" t="s">
        <v>79</v>
      </c>
      <c r="AY188" s="177" t="s">
        <v>130</v>
      </c>
    </row>
    <row r="189" s="27" customFormat="true" ht="33" hidden="false" customHeight="true" outlineLevel="0" collapsed="false">
      <c r="A189" s="22"/>
      <c r="B189" s="160"/>
      <c r="C189" s="161" t="s">
        <v>254</v>
      </c>
      <c r="D189" s="161" t="s">
        <v>132</v>
      </c>
      <c r="E189" s="162" t="s">
        <v>255</v>
      </c>
      <c r="F189" s="163" t="s">
        <v>256</v>
      </c>
      <c r="G189" s="164" t="s">
        <v>198</v>
      </c>
      <c r="H189" s="165" t="n">
        <v>1</v>
      </c>
      <c r="I189" s="166"/>
      <c r="J189" s="167" t="n">
        <f aca="false">ROUND(I189*H189,2)</f>
        <v>0</v>
      </c>
      <c r="K189" s="163"/>
      <c r="L189" s="23"/>
      <c r="M189" s="168"/>
      <c r="N189" s="169" t="s">
        <v>39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</v>
      </c>
      <c r="T189" s="171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136</v>
      </c>
      <c r="AT189" s="172" t="s">
        <v>132</v>
      </c>
      <c r="AU189" s="172" t="s">
        <v>81</v>
      </c>
      <c r="AY189" s="3" t="s">
        <v>130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79</v>
      </c>
      <c r="BK189" s="173" t="n">
        <f aca="false">ROUND(I189*H189,2)</f>
        <v>0</v>
      </c>
      <c r="BL189" s="3" t="s">
        <v>136</v>
      </c>
      <c r="BM189" s="172" t="s">
        <v>257</v>
      </c>
    </row>
    <row r="190" s="174" customFormat="true" ht="12.8" hidden="false" customHeight="false" outlineLevel="0" collapsed="false">
      <c r="B190" s="175"/>
      <c r="D190" s="176" t="s">
        <v>145</v>
      </c>
      <c r="E190" s="177"/>
      <c r="F190" s="178" t="s">
        <v>79</v>
      </c>
      <c r="H190" s="179" t="n">
        <v>1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145</v>
      </c>
      <c r="AU190" s="177" t="s">
        <v>81</v>
      </c>
      <c r="AV190" s="174" t="s">
        <v>81</v>
      </c>
      <c r="AW190" s="174" t="s">
        <v>31</v>
      </c>
      <c r="AX190" s="174" t="s">
        <v>79</v>
      </c>
      <c r="AY190" s="177" t="s">
        <v>130</v>
      </c>
    </row>
    <row r="191" s="27" customFormat="true" ht="16.5" hidden="false" customHeight="true" outlineLevel="0" collapsed="false">
      <c r="A191" s="22"/>
      <c r="B191" s="160"/>
      <c r="C191" s="161" t="s">
        <v>258</v>
      </c>
      <c r="D191" s="161" t="s">
        <v>132</v>
      </c>
      <c r="E191" s="162" t="s">
        <v>259</v>
      </c>
      <c r="F191" s="163" t="s">
        <v>260</v>
      </c>
      <c r="G191" s="164" t="s">
        <v>198</v>
      </c>
      <c r="H191" s="165" t="n">
        <v>2</v>
      </c>
      <c r="I191" s="166"/>
      <c r="J191" s="167" t="n">
        <f aca="false">ROUND(I191*H191,2)</f>
        <v>0</v>
      </c>
      <c r="K191" s="163"/>
      <c r="L191" s="23"/>
      <c r="M191" s="168"/>
      <c r="N191" s="169" t="s">
        <v>39</v>
      </c>
      <c r="O191" s="60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136</v>
      </c>
      <c r="AT191" s="172" t="s">
        <v>132</v>
      </c>
      <c r="AU191" s="172" t="s">
        <v>81</v>
      </c>
      <c r="AY191" s="3" t="s">
        <v>130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79</v>
      </c>
      <c r="BK191" s="173" t="n">
        <f aca="false">ROUND(I191*H191,2)</f>
        <v>0</v>
      </c>
      <c r="BL191" s="3" t="s">
        <v>136</v>
      </c>
      <c r="BM191" s="172" t="s">
        <v>261</v>
      </c>
    </row>
    <row r="192" s="174" customFormat="true" ht="12.8" hidden="false" customHeight="false" outlineLevel="0" collapsed="false">
      <c r="B192" s="175"/>
      <c r="D192" s="176" t="s">
        <v>145</v>
      </c>
      <c r="E192" s="177"/>
      <c r="F192" s="178" t="s">
        <v>81</v>
      </c>
      <c r="H192" s="179" t="n">
        <v>2</v>
      </c>
      <c r="I192" s="180"/>
      <c r="L192" s="175"/>
      <c r="M192" s="181"/>
      <c r="N192" s="182"/>
      <c r="O192" s="182"/>
      <c r="P192" s="182"/>
      <c r="Q192" s="182"/>
      <c r="R192" s="182"/>
      <c r="S192" s="182"/>
      <c r="T192" s="183"/>
      <c r="AT192" s="177" t="s">
        <v>145</v>
      </c>
      <c r="AU192" s="177" t="s">
        <v>81</v>
      </c>
      <c r="AV192" s="174" t="s">
        <v>81</v>
      </c>
      <c r="AW192" s="174" t="s">
        <v>31</v>
      </c>
      <c r="AX192" s="174" t="s">
        <v>79</v>
      </c>
      <c r="AY192" s="177" t="s">
        <v>130</v>
      </c>
    </row>
    <row r="193" s="27" customFormat="true" ht="21.75" hidden="false" customHeight="true" outlineLevel="0" collapsed="false">
      <c r="A193" s="22"/>
      <c r="B193" s="160"/>
      <c r="C193" s="161" t="s">
        <v>262</v>
      </c>
      <c r="D193" s="161" t="s">
        <v>132</v>
      </c>
      <c r="E193" s="162" t="s">
        <v>263</v>
      </c>
      <c r="F193" s="163" t="s">
        <v>264</v>
      </c>
      <c r="G193" s="164" t="s">
        <v>198</v>
      </c>
      <c r="H193" s="165" t="n">
        <v>1</v>
      </c>
      <c r="I193" s="166"/>
      <c r="J193" s="167" t="n">
        <f aca="false">ROUND(I193*H193,2)</f>
        <v>0</v>
      </c>
      <c r="K193" s="163"/>
      <c r="L193" s="23"/>
      <c r="M193" s="168"/>
      <c r="N193" s="169" t="s">
        <v>39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136</v>
      </c>
      <c r="AT193" s="172" t="s">
        <v>132</v>
      </c>
      <c r="AU193" s="172" t="s">
        <v>81</v>
      </c>
      <c r="AY193" s="3" t="s">
        <v>130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79</v>
      </c>
      <c r="BK193" s="173" t="n">
        <f aca="false">ROUND(I193*H193,2)</f>
        <v>0</v>
      </c>
      <c r="BL193" s="3" t="s">
        <v>136</v>
      </c>
      <c r="BM193" s="172" t="s">
        <v>265</v>
      </c>
    </row>
    <row r="194" s="174" customFormat="true" ht="12.8" hidden="false" customHeight="false" outlineLevel="0" collapsed="false">
      <c r="B194" s="175"/>
      <c r="D194" s="176" t="s">
        <v>145</v>
      </c>
      <c r="E194" s="177"/>
      <c r="F194" s="178" t="s">
        <v>79</v>
      </c>
      <c r="H194" s="179" t="n">
        <v>1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145</v>
      </c>
      <c r="AU194" s="177" t="s">
        <v>81</v>
      </c>
      <c r="AV194" s="174" t="s">
        <v>81</v>
      </c>
      <c r="AW194" s="174" t="s">
        <v>31</v>
      </c>
      <c r="AX194" s="174" t="s">
        <v>79</v>
      </c>
      <c r="AY194" s="177" t="s">
        <v>130</v>
      </c>
    </row>
    <row r="195" s="27" customFormat="true" ht="16.5" hidden="false" customHeight="true" outlineLevel="0" collapsed="false">
      <c r="A195" s="22"/>
      <c r="B195" s="160"/>
      <c r="C195" s="161" t="s">
        <v>266</v>
      </c>
      <c r="D195" s="161" t="s">
        <v>132</v>
      </c>
      <c r="E195" s="162" t="s">
        <v>267</v>
      </c>
      <c r="F195" s="163" t="s">
        <v>268</v>
      </c>
      <c r="G195" s="164" t="s">
        <v>198</v>
      </c>
      <c r="H195" s="165" t="n">
        <v>1</v>
      </c>
      <c r="I195" s="166"/>
      <c r="J195" s="167" t="n">
        <f aca="false">ROUND(I195*H195,2)</f>
        <v>0</v>
      </c>
      <c r="K195" s="163"/>
      <c r="L195" s="23"/>
      <c r="M195" s="168"/>
      <c r="N195" s="169" t="s">
        <v>39</v>
      </c>
      <c r="O195" s="60"/>
      <c r="P195" s="170" t="n">
        <f aca="false">O195*H195</f>
        <v>0</v>
      </c>
      <c r="Q195" s="170" t="n">
        <v>0</v>
      </c>
      <c r="R195" s="170" t="n">
        <f aca="false">Q195*H195</f>
        <v>0</v>
      </c>
      <c r="S195" s="170" t="n">
        <v>0</v>
      </c>
      <c r="T195" s="171" t="n">
        <f aca="false">S195*H195</f>
        <v>0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136</v>
      </c>
      <c r="AT195" s="172" t="s">
        <v>132</v>
      </c>
      <c r="AU195" s="172" t="s">
        <v>81</v>
      </c>
      <c r="AY195" s="3" t="s">
        <v>130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79</v>
      </c>
      <c r="BK195" s="173" t="n">
        <f aca="false">ROUND(I195*H195,2)</f>
        <v>0</v>
      </c>
      <c r="BL195" s="3" t="s">
        <v>136</v>
      </c>
      <c r="BM195" s="172" t="s">
        <v>269</v>
      </c>
    </row>
    <row r="196" s="174" customFormat="true" ht="12.8" hidden="false" customHeight="false" outlineLevel="0" collapsed="false">
      <c r="B196" s="175"/>
      <c r="D196" s="176" t="s">
        <v>145</v>
      </c>
      <c r="E196" s="177"/>
      <c r="F196" s="178" t="s">
        <v>79</v>
      </c>
      <c r="H196" s="179" t="n">
        <v>1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145</v>
      </c>
      <c r="AU196" s="177" t="s">
        <v>81</v>
      </c>
      <c r="AV196" s="174" t="s">
        <v>81</v>
      </c>
      <c r="AW196" s="174" t="s">
        <v>31</v>
      </c>
      <c r="AX196" s="174" t="s">
        <v>79</v>
      </c>
      <c r="AY196" s="177" t="s">
        <v>130</v>
      </c>
    </row>
    <row r="197" s="27" customFormat="true" ht="16.5" hidden="false" customHeight="true" outlineLevel="0" collapsed="false">
      <c r="A197" s="22"/>
      <c r="B197" s="160"/>
      <c r="C197" s="161" t="s">
        <v>270</v>
      </c>
      <c r="D197" s="161" t="s">
        <v>132</v>
      </c>
      <c r="E197" s="162" t="s">
        <v>271</v>
      </c>
      <c r="F197" s="163" t="s">
        <v>272</v>
      </c>
      <c r="G197" s="164" t="s">
        <v>198</v>
      </c>
      <c r="H197" s="165" t="n">
        <v>3</v>
      </c>
      <c r="I197" s="166"/>
      <c r="J197" s="167" t="n">
        <f aca="false">ROUND(I197*H197,2)</f>
        <v>0</v>
      </c>
      <c r="K197" s="163"/>
      <c r="L197" s="23"/>
      <c r="M197" s="168"/>
      <c r="N197" s="169" t="s">
        <v>39</v>
      </c>
      <c r="O197" s="60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136</v>
      </c>
      <c r="AT197" s="172" t="s">
        <v>132</v>
      </c>
      <c r="AU197" s="172" t="s">
        <v>81</v>
      </c>
      <c r="AY197" s="3" t="s">
        <v>130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79</v>
      </c>
      <c r="BK197" s="173" t="n">
        <f aca="false">ROUND(I197*H197,2)</f>
        <v>0</v>
      </c>
      <c r="BL197" s="3" t="s">
        <v>136</v>
      </c>
      <c r="BM197" s="172" t="s">
        <v>273</v>
      </c>
    </row>
    <row r="198" s="27" customFormat="true" ht="16.5" hidden="false" customHeight="true" outlineLevel="0" collapsed="false">
      <c r="A198" s="22"/>
      <c r="B198" s="160"/>
      <c r="C198" s="161" t="s">
        <v>274</v>
      </c>
      <c r="D198" s="161" t="s">
        <v>132</v>
      </c>
      <c r="E198" s="162" t="s">
        <v>275</v>
      </c>
      <c r="F198" s="163" t="s">
        <v>276</v>
      </c>
      <c r="G198" s="164" t="s">
        <v>198</v>
      </c>
      <c r="H198" s="165" t="n">
        <v>3</v>
      </c>
      <c r="I198" s="166"/>
      <c r="J198" s="167" t="n">
        <f aca="false">ROUND(I198*H198,2)</f>
        <v>0</v>
      </c>
      <c r="K198" s="163"/>
      <c r="L198" s="23"/>
      <c r="M198" s="168"/>
      <c r="N198" s="169" t="s">
        <v>39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</v>
      </c>
      <c r="T198" s="171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136</v>
      </c>
      <c r="AT198" s="172" t="s">
        <v>132</v>
      </c>
      <c r="AU198" s="172" t="s">
        <v>81</v>
      </c>
      <c r="AY198" s="3" t="s">
        <v>130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79</v>
      </c>
      <c r="BK198" s="173" t="n">
        <f aca="false">ROUND(I198*H198,2)</f>
        <v>0</v>
      </c>
      <c r="BL198" s="3" t="s">
        <v>136</v>
      </c>
      <c r="BM198" s="172" t="s">
        <v>277</v>
      </c>
    </row>
    <row r="199" s="27" customFormat="true" ht="16.5" hidden="false" customHeight="true" outlineLevel="0" collapsed="false">
      <c r="A199" s="22"/>
      <c r="B199" s="160"/>
      <c r="C199" s="161" t="s">
        <v>278</v>
      </c>
      <c r="D199" s="161" t="s">
        <v>132</v>
      </c>
      <c r="E199" s="162" t="s">
        <v>279</v>
      </c>
      <c r="F199" s="163" t="s">
        <v>280</v>
      </c>
      <c r="G199" s="164" t="s">
        <v>198</v>
      </c>
      <c r="H199" s="165" t="n">
        <v>2</v>
      </c>
      <c r="I199" s="166"/>
      <c r="J199" s="167" t="n">
        <f aca="false">ROUND(I199*H199,2)</f>
        <v>0</v>
      </c>
      <c r="K199" s="163"/>
      <c r="L199" s="23"/>
      <c r="M199" s="168"/>
      <c r="N199" s="169" t="s">
        <v>39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136</v>
      </c>
      <c r="AT199" s="172" t="s">
        <v>132</v>
      </c>
      <c r="AU199" s="172" t="s">
        <v>81</v>
      </c>
      <c r="AY199" s="3" t="s">
        <v>130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79</v>
      </c>
      <c r="BK199" s="173" t="n">
        <f aca="false">ROUND(I199*H199,2)</f>
        <v>0</v>
      </c>
      <c r="BL199" s="3" t="s">
        <v>136</v>
      </c>
      <c r="BM199" s="172" t="s">
        <v>281</v>
      </c>
    </row>
    <row r="200" s="27" customFormat="true" ht="24.15" hidden="false" customHeight="true" outlineLevel="0" collapsed="false">
      <c r="A200" s="22"/>
      <c r="B200" s="160"/>
      <c r="C200" s="161" t="s">
        <v>282</v>
      </c>
      <c r="D200" s="161" t="s">
        <v>132</v>
      </c>
      <c r="E200" s="162" t="s">
        <v>283</v>
      </c>
      <c r="F200" s="163" t="s">
        <v>284</v>
      </c>
      <c r="G200" s="164" t="s">
        <v>135</v>
      </c>
      <c r="H200" s="165" t="n">
        <v>1</v>
      </c>
      <c r="I200" s="166"/>
      <c r="J200" s="167" t="n">
        <f aca="false">ROUND(I200*H200,2)</f>
        <v>0</v>
      </c>
      <c r="K200" s="163"/>
      <c r="L200" s="23"/>
      <c r="M200" s="168"/>
      <c r="N200" s="169" t="s">
        <v>39</v>
      </c>
      <c r="O200" s="60"/>
      <c r="P200" s="170" t="n">
        <f aca="false">O200*H200</f>
        <v>0</v>
      </c>
      <c r="Q200" s="170" t="n">
        <v>0.07</v>
      </c>
      <c r="R200" s="170" t="n">
        <f aca="false">Q200*H200</f>
        <v>0.07</v>
      </c>
      <c r="S200" s="170" t="n">
        <v>0</v>
      </c>
      <c r="T200" s="171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136</v>
      </c>
      <c r="AT200" s="172" t="s">
        <v>132</v>
      </c>
      <c r="AU200" s="172" t="s">
        <v>81</v>
      </c>
      <c r="AY200" s="3" t="s">
        <v>130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79</v>
      </c>
      <c r="BK200" s="173" t="n">
        <f aca="false">ROUND(I200*H200,2)</f>
        <v>0</v>
      </c>
      <c r="BL200" s="3" t="s">
        <v>136</v>
      </c>
      <c r="BM200" s="172" t="s">
        <v>285</v>
      </c>
    </row>
    <row r="201" s="27" customFormat="true" ht="16.5" hidden="false" customHeight="true" outlineLevel="0" collapsed="false">
      <c r="A201" s="22"/>
      <c r="B201" s="160"/>
      <c r="C201" s="161" t="s">
        <v>286</v>
      </c>
      <c r="D201" s="161" t="s">
        <v>132</v>
      </c>
      <c r="E201" s="162" t="s">
        <v>287</v>
      </c>
      <c r="F201" s="163" t="s">
        <v>288</v>
      </c>
      <c r="G201" s="164" t="s">
        <v>135</v>
      </c>
      <c r="H201" s="165" t="n">
        <v>1</v>
      </c>
      <c r="I201" s="166"/>
      <c r="J201" s="167" t="n">
        <f aca="false">ROUND(I201*H201,2)</f>
        <v>0</v>
      </c>
      <c r="K201" s="163"/>
      <c r="L201" s="23"/>
      <c r="M201" s="168"/>
      <c r="N201" s="169" t="s">
        <v>39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</v>
      </c>
      <c r="T201" s="171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136</v>
      </c>
      <c r="AT201" s="172" t="s">
        <v>132</v>
      </c>
      <c r="AU201" s="172" t="s">
        <v>81</v>
      </c>
      <c r="AY201" s="3" t="s">
        <v>130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79</v>
      </c>
      <c r="BK201" s="173" t="n">
        <f aca="false">ROUND(I201*H201,2)</f>
        <v>0</v>
      </c>
      <c r="BL201" s="3" t="s">
        <v>136</v>
      </c>
      <c r="BM201" s="172" t="s">
        <v>289</v>
      </c>
    </row>
    <row r="202" s="27" customFormat="true" ht="24.15" hidden="false" customHeight="true" outlineLevel="0" collapsed="false">
      <c r="A202" s="22"/>
      <c r="B202" s="160"/>
      <c r="C202" s="161" t="s">
        <v>290</v>
      </c>
      <c r="D202" s="161" t="s">
        <v>132</v>
      </c>
      <c r="E202" s="162" t="s">
        <v>291</v>
      </c>
      <c r="F202" s="163" t="s">
        <v>292</v>
      </c>
      <c r="G202" s="164" t="s">
        <v>154</v>
      </c>
      <c r="H202" s="165" t="n">
        <v>0.96</v>
      </c>
      <c r="I202" s="166"/>
      <c r="J202" s="167" t="n">
        <f aca="false">ROUND(I202*H202,2)</f>
        <v>0</v>
      </c>
      <c r="K202" s="163" t="s">
        <v>143</v>
      </c>
      <c r="L202" s="23"/>
      <c r="M202" s="168"/>
      <c r="N202" s="169" t="s">
        <v>39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0.27</v>
      </c>
      <c r="T202" s="171" t="n">
        <f aca="false">S202*H202</f>
        <v>0.2592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136</v>
      </c>
      <c r="AT202" s="172" t="s">
        <v>132</v>
      </c>
      <c r="AU202" s="172" t="s">
        <v>81</v>
      </c>
      <c r="AY202" s="3" t="s">
        <v>130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79</v>
      </c>
      <c r="BK202" s="173" t="n">
        <f aca="false">ROUND(I202*H202,2)</f>
        <v>0</v>
      </c>
      <c r="BL202" s="3" t="s">
        <v>136</v>
      </c>
      <c r="BM202" s="172" t="s">
        <v>293</v>
      </c>
    </row>
    <row r="203" s="174" customFormat="true" ht="12.8" hidden="false" customHeight="false" outlineLevel="0" collapsed="false">
      <c r="B203" s="175"/>
      <c r="D203" s="176" t="s">
        <v>145</v>
      </c>
      <c r="E203" s="177"/>
      <c r="F203" s="178" t="s">
        <v>294</v>
      </c>
      <c r="H203" s="179" t="n">
        <v>0.96</v>
      </c>
      <c r="I203" s="180"/>
      <c r="L203" s="175"/>
      <c r="M203" s="181"/>
      <c r="N203" s="182"/>
      <c r="O203" s="182"/>
      <c r="P203" s="182"/>
      <c r="Q203" s="182"/>
      <c r="R203" s="182"/>
      <c r="S203" s="182"/>
      <c r="T203" s="183"/>
      <c r="AT203" s="177" t="s">
        <v>145</v>
      </c>
      <c r="AU203" s="177" t="s">
        <v>81</v>
      </c>
      <c r="AV203" s="174" t="s">
        <v>81</v>
      </c>
      <c r="AW203" s="174" t="s">
        <v>31</v>
      </c>
      <c r="AX203" s="174" t="s">
        <v>79</v>
      </c>
      <c r="AY203" s="177" t="s">
        <v>130</v>
      </c>
    </row>
    <row r="204" s="27" customFormat="true" ht="24.15" hidden="false" customHeight="true" outlineLevel="0" collapsed="false">
      <c r="A204" s="22"/>
      <c r="B204" s="160"/>
      <c r="C204" s="161" t="s">
        <v>295</v>
      </c>
      <c r="D204" s="161" t="s">
        <v>132</v>
      </c>
      <c r="E204" s="162" t="s">
        <v>296</v>
      </c>
      <c r="F204" s="163" t="s">
        <v>297</v>
      </c>
      <c r="G204" s="164" t="s">
        <v>154</v>
      </c>
      <c r="H204" s="165" t="n">
        <v>1.2</v>
      </c>
      <c r="I204" s="166"/>
      <c r="J204" s="167" t="n">
        <f aca="false">ROUND(I204*H204,2)</f>
        <v>0</v>
      </c>
      <c r="K204" s="163" t="s">
        <v>143</v>
      </c>
      <c r="L204" s="23"/>
      <c r="M204" s="168"/>
      <c r="N204" s="169" t="s">
        <v>39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0.27</v>
      </c>
      <c r="T204" s="171" t="n">
        <f aca="false">S204*H204</f>
        <v>0.324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136</v>
      </c>
      <c r="AT204" s="172" t="s">
        <v>132</v>
      </c>
      <c r="AU204" s="172" t="s">
        <v>81</v>
      </c>
      <c r="AY204" s="3" t="s">
        <v>130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79</v>
      </c>
      <c r="BK204" s="173" t="n">
        <f aca="false">ROUND(I204*H204,2)</f>
        <v>0</v>
      </c>
      <c r="BL204" s="3" t="s">
        <v>136</v>
      </c>
      <c r="BM204" s="172" t="s">
        <v>298</v>
      </c>
    </row>
    <row r="205" s="174" customFormat="true" ht="12.8" hidden="false" customHeight="false" outlineLevel="0" collapsed="false">
      <c r="B205" s="175"/>
      <c r="D205" s="176" t="s">
        <v>145</v>
      </c>
      <c r="E205" s="177"/>
      <c r="F205" s="178" t="s">
        <v>299</v>
      </c>
      <c r="H205" s="179" t="n">
        <v>1.2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77" t="s">
        <v>145</v>
      </c>
      <c r="AU205" s="177" t="s">
        <v>81</v>
      </c>
      <c r="AV205" s="174" t="s">
        <v>81</v>
      </c>
      <c r="AW205" s="174" t="s">
        <v>31</v>
      </c>
      <c r="AX205" s="174" t="s">
        <v>79</v>
      </c>
      <c r="AY205" s="177" t="s">
        <v>130</v>
      </c>
    </row>
    <row r="206" s="27" customFormat="true" ht="24.15" hidden="false" customHeight="true" outlineLevel="0" collapsed="false">
      <c r="A206" s="22"/>
      <c r="B206" s="160"/>
      <c r="C206" s="161" t="s">
        <v>300</v>
      </c>
      <c r="D206" s="161" t="s">
        <v>132</v>
      </c>
      <c r="E206" s="162" t="s">
        <v>301</v>
      </c>
      <c r="F206" s="163" t="s">
        <v>302</v>
      </c>
      <c r="G206" s="164" t="s">
        <v>303</v>
      </c>
      <c r="H206" s="165" t="n">
        <v>6</v>
      </c>
      <c r="I206" s="166"/>
      <c r="J206" s="167" t="n">
        <f aca="false">ROUND(I206*H206,2)</f>
        <v>0</v>
      </c>
      <c r="K206" s="163" t="s">
        <v>143</v>
      </c>
      <c r="L206" s="23"/>
      <c r="M206" s="168"/>
      <c r="N206" s="169" t="s">
        <v>39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0.008</v>
      </c>
      <c r="T206" s="171" t="n">
        <f aca="false">S206*H206</f>
        <v>0.048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136</v>
      </c>
      <c r="AT206" s="172" t="s">
        <v>132</v>
      </c>
      <c r="AU206" s="172" t="s">
        <v>81</v>
      </c>
      <c r="AY206" s="3" t="s">
        <v>130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79</v>
      </c>
      <c r="BK206" s="173" t="n">
        <f aca="false">ROUND(I206*H206,2)</f>
        <v>0</v>
      </c>
      <c r="BL206" s="3" t="s">
        <v>136</v>
      </c>
      <c r="BM206" s="172" t="s">
        <v>304</v>
      </c>
    </row>
    <row r="207" s="174" customFormat="true" ht="12.8" hidden="false" customHeight="false" outlineLevel="0" collapsed="false">
      <c r="B207" s="175"/>
      <c r="D207" s="176" t="s">
        <v>145</v>
      </c>
      <c r="E207" s="177"/>
      <c r="F207" s="178" t="s">
        <v>305</v>
      </c>
      <c r="H207" s="179" t="n">
        <v>6</v>
      </c>
      <c r="I207" s="180"/>
      <c r="L207" s="175"/>
      <c r="M207" s="181"/>
      <c r="N207" s="182"/>
      <c r="O207" s="182"/>
      <c r="P207" s="182"/>
      <c r="Q207" s="182"/>
      <c r="R207" s="182"/>
      <c r="S207" s="182"/>
      <c r="T207" s="183"/>
      <c r="AT207" s="177" t="s">
        <v>145</v>
      </c>
      <c r="AU207" s="177" t="s">
        <v>81</v>
      </c>
      <c r="AV207" s="174" t="s">
        <v>81</v>
      </c>
      <c r="AW207" s="174" t="s">
        <v>31</v>
      </c>
      <c r="AX207" s="174" t="s">
        <v>79</v>
      </c>
      <c r="AY207" s="177" t="s">
        <v>130</v>
      </c>
    </row>
    <row r="208" s="27" customFormat="true" ht="24.15" hidden="false" customHeight="true" outlineLevel="0" collapsed="false">
      <c r="A208" s="22"/>
      <c r="B208" s="160"/>
      <c r="C208" s="161" t="s">
        <v>306</v>
      </c>
      <c r="D208" s="161" t="s">
        <v>132</v>
      </c>
      <c r="E208" s="162" t="s">
        <v>307</v>
      </c>
      <c r="F208" s="163" t="s">
        <v>308</v>
      </c>
      <c r="G208" s="164" t="s">
        <v>303</v>
      </c>
      <c r="H208" s="165" t="n">
        <v>50</v>
      </c>
      <c r="I208" s="166"/>
      <c r="J208" s="167" t="n">
        <f aca="false">ROUND(I208*H208,2)</f>
        <v>0</v>
      </c>
      <c r="K208" s="163" t="s">
        <v>143</v>
      </c>
      <c r="L208" s="23"/>
      <c r="M208" s="168"/>
      <c r="N208" s="169" t="s">
        <v>39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0.002</v>
      </c>
      <c r="T208" s="171" t="n">
        <f aca="false">S208*H208</f>
        <v>0.1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136</v>
      </c>
      <c r="AT208" s="172" t="s">
        <v>132</v>
      </c>
      <c r="AU208" s="172" t="s">
        <v>81</v>
      </c>
      <c r="AY208" s="3" t="s">
        <v>130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79</v>
      </c>
      <c r="BK208" s="173" t="n">
        <f aca="false">ROUND(I208*H208,2)</f>
        <v>0</v>
      </c>
      <c r="BL208" s="3" t="s">
        <v>136</v>
      </c>
      <c r="BM208" s="172" t="s">
        <v>309</v>
      </c>
    </row>
    <row r="209" s="27" customFormat="true" ht="24.15" hidden="false" customHeight="true" outlineLevel="0" collapsed="false">
      <c r="A209" s="22"/>
      <c r="B209" s="160"/>
      <c r="C209" s="161" t="s">
        <v>310</v>
      </c>
      <c r="D209" s="161" t="s">
        <v>132</v>
      </c>
      <c r="E209" s="162" t="s">
        <v>311</v>
      </c>
      <c r="F209" s="163" t="s">
        <v>312</v>
      </c>
      <c r="G209" s="164" t="s">
        <v>303</v>
      </c>
      <c r="H209" s="165" t="n">
        <v>20</v>
      </c>
      <c r="I209" s="166"/>
      <c r="J209" s="167" t="n">
        <f aca="false">ROUND(I209*H209,2)</f>
        <v>0</v>
      </c>
      <c r="K209" s="163" t="s">
        <v>143</v>
      </c>
      <c r="L209" s="23"/>
      <c r="M209" s="168"/>
      <c r="N209" s="169" t="s">
        <v>39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0.004</v>
      </c>
      <c r="T209" s="171" t="n">
        <f aca="false">S209*H209</f>
        <v>0.08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136</v>
      </c>
      <c r="AT209" s="172" t="s">
        <v>132</v>
      </c>
      <c r="AU209" s="172" t="s">
        <v>81</v>
      </c>
      <c r="AY209" s="3" t="s">
        <v>130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79</v>
      </c>
      <c r="BK209" s="173" t="n">
        <f aca="false">ROUND(I209*H209,2)</f>
        <v>0</v>
      </c>
      <c r="BL209" s="3" t="s">
        <v>136</v>
      </c>
      <c r="BM209" s="172" t="s">
        <v>313</v>
      </c>
    </row>
    <row r="210" s="27" customFormat="true" ht="24.15" hidden="false" customHeight="true" outlineLevel="0" collapsed="false">
      <c r="A210" s="22"/>
      <c r="B210" s="160"/>
      <c r="C210" s="161" t="s">
        <v>314</v>
      </c>
      <c r="D210" s="161" t="s">
        <v>132</v>
      </c>
      <c r="E210" s="162" t="s">
        <v>315</v>
      </c>
      <c r="F210" s="163" t="s">
        <v>316</v>
      </c>
      <c r="G210" s="164" t="s">
        <v>303</v>
      </c>
      <c r="H210" s="165" t="n">
        <v>20</v>
      </c>
      <c r="I210" s="166"/>
      <c r="J210" s="167" t="n">
        <f aca="false">ROUND(I210*H210,2)</f>
        <v>0</v>
      </c>
      <c r="K210" s="163" t="s">
        <v>143</v>
      </c>
      <c r="L210" s="23"/>
      <c r="M210" s="168"/>
      <c r="N210" s="169" t="s">
        <v>39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0.006</v>
      </c>
      <c r="T210" s="171" t="n">
        <f aca="false">S210*H210</f>
        <v>0.12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136</v>
      </c>
      <c r="AT210" s="172" t="s">
        <v>132</v>
      </c>
      <c r="AU210" s="172" t="s">
        <v>81</v>
      </c>
      <c r="AY210" s="3" t="s">
        <v>130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79</v>
      </c>
      <c r="BK210" s="173" t="n">
        <f aca="false">ROUND(I210*H210,2)</f>
        <v>0</v>
      </c>
      <c r="BL210" s="3" t="s">
        <v>136</v>
      </c>
      <c r="BM210" s="172" t="s">
        <v>317</v>
      </c>
    </row>
    <row r="211" s="27" customFormat="true" ht="24.15" hidden="false" customHeight="true" outlineLevel="0" collapsed="false">
      <c r="A211" s="22"/>
      <c r="B211" s="160"/>
      <c r="C211" s="161" t="s">
        <v>318</v>
      </c>
      <c r="D211" s="161" t="s">
        <v>132</v>
      </c>
      <c r="E211" s="162" t="s">
        <v>319</v>
      </c>
      <c r="F211" s="163" t="s">
        <v>320</v>
      </c>
      <c r="G211" s="164" t="s">
        <v>303</v>
      </c>
      <c r="H211" s="165" t="n">
        <v>2</v>
      </c>
      <c r="I211" s="166"/>
      <c r="J211" s="167" t="n">
        <f aca="false">ROUND(I211*H211,2)</f>
        <v>0</v>
      </c>
      <c r="K211" s="163" t="s">
        <v>143</v>
      </c>
      <c r="L211" s="23"/>
      <c r="M211" s="168"/>
      <c r="N211" s="169" t="s">
        <v>39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0.04</v>
      </c>
      <c r="T211" s="171" t="n">
        <f aca="false">S211*H211</f>
        <v>0.08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136</v>
      </c>
      <c r="AT211" s="172" t="s">
        <v>132</v>
      </c>
      <c r="AU211" s="172" t="s">
        <v>81</v>
      </c>
      <c r="AY211" s="3" t="s">
        <v>130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79</v>
      </c>
      <c r="BK211" s="173" t="n">
        <f aca="false">ROUND(I211*H211,2)</f>
        <v>0</v>
      </c>
      <c r="BL211" s="3" t="s">
        <v>136</v>
      </c>
      <c r="BM211" s="172" t="s">
        <v>321</v>
      </c>
    </row>
    <row r="212" s="27" customFormat="true" ht="24.15" hidden="false" customHeight="true" outlineLevel="0" collapsed="false">
      <c r="A212" s="22"/>
      <c r="B212" s="160"/>
      <c r="C212" s="161" t="s">
        <v>322</v>
      </c>
      <c r="D212" s="161" t="s">
        <v>132</v>
      </c>
      <c r="E212" s="162" t="s">
        <v>323</v>
      </c>
      <c r="F212" s="163" t="s">
        <v>324</v>
      </c>
      <c r="G212" s="164" t="s">
        <v>303</v>
      </c>
      <c r="H212" s="165" t="n">
        <v>3.6</v>
      </c>
      <c r="I212" s="166"/>
      <c r="J212" s="167" t="n">
        <f aca="false">ROUND(I212*H212,2)</f>
        <v>0</v>
      </c>
      <c r="K212" s="163" t="s">
        <v>143</v>
      </c>
      <c r="L212" s="23"/>
      <c r="M212" s="168"/>
      <c r="N212" s="169" t="s">
        <v>39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0.042</v>
      </c>
      <c r="T212" s="171" t="n">
        <f aca="false">S212*H212</f>
        <v>0.1512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136</v>
      </c>
      <c r="AT212" s="172" t="s">
        <v>132</v>
      </c>
      <c r="AU212" s="172" t="s">
        <v>81</v>
      </c>
      <c r="AY212" s="3" t="s">
        <v>130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79</v>
      </c>
      <c r="BK212" s="173" t="n">
        <f aca="false">ROUND(I212*H212,2)</f>
        <v>0</v>
      </c>
      <c r="BL212" s="3" t="s">
        <v>136</v>
      </c>
      <c r="BM212" s="172" t="s">
        <v>325</v>
      </c>
    </row>
    <row r="213" s="174" customFormat="true" ht="12.8" hidden="false" customHeight="false" outlineLevel="0" collapsed="false">
      <c r="B213" s="175"/>
      <c r="D213" s="176" t="s">
        <v>145</v>
      </c>
      <c r="E213" s="177"/>
      <c r="F213" s="178" t="s">
        <v>326</v>
      </c>
      <c r="H213" s="179" t="n">
        <v>3.6</v>
      </c>
      <c r="I213" s="180"/>
      <c r="L213" s="175"/>
      <c r="M213" s="181"/>
      <c r="N213" s="182"/>
      <c r="O213" s="182"/>
      <c r="P213" s="182"/>
      <c r="Q213" s="182"/>
      <c r="R213" s="182"/>
      <c r="S213" s="182"/>
      <c r="T213" s="183"/>
      <c r="AT213" s="177" t="s">
        <v>145</v>
      </c>
      <c r="AU213" s="177" t="s">
        <v>81</v>
      </c>
      <c r="AV213" s="174" t="s">
        <v>81</v>
      </c>
      <c r="AW213" s="174" t="s">
        <v>31</v>
      </c>
      <c r="AX213" s="174" t="s">
        <v>79</v>
      </c>
      <c r="AY213" s="177" t="s">
        <v>130</v>
      </c>
    </row>
    <row r="214" s="27" customFormat="true" ht="24.15" hidden="false" customHeight="true" outlineLevel="0" collapsed="false">
      <c r="A214" s="22"/>
      <c r="B214" s="160"/>
      <c r="C214" s="161" t="s">
        <v>327</v>
      </c>
      <c r="D214" s="161" t="s">
        <v>132</v>
      </c>
      <c r="E214" s="162" t="s">
        <v>328</v>
      </c>
      <c r="F214" s="163" t="s">
        <v>329</v>
      </c>
      <c r="G214" s="164" t="s">
        <v>303</v>
      </c>
      <c r="H214" s="165" t="n">
        <v>1.5</v>
      </c>
      <c r="I214" s="166"/>
      <c r="J214" s="167" t="n">
        <f aca="false">ROUND(I214*H214,2)</f>
        <v>0</v>
      </c>
      <c r="K214" s="163" t="s">
        <v>143</v>
      </c>
      <c r="L214" s="23"/>
      <c r="M214" s="168"/>
      <c r="N214" s="169" t="s">
        <v>39</v>
      </c>
      <c r="O214" s="60"/>
      <c r="P214" s="170" t="n">
        <f aca="false">O214*H214</f>
        <v>0</v>
      </c>
      <c r="Q214" s="170" t="n">
        <v>9E-005</v>
      </c>
      <c r="R214" s="170" t="n">
        <f aca="false">Q214*H214</f>
        <v>0.000135</v>
      </c>
      <c r="S214" s="170" t="n">
        <v>0.003</v>
      </c>
      <c r="T214" s="171" t="n">
        <f aca="false">S214*H214</f>
        <v>0.0045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136</v>
      </c>
      <c r="AT214" s="172" t="s">
        <v>132</v>
      </c>
      <c r="AU214" s="172" t="s">
        <v>81</v>
      </c>
      <c r="AY214" s="3" t="s">
        <v>130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79</v>
      </c>
      <c r="BK214" s="173" t="n">
        <f aca="false">ROUND(I214*H214,2)</f>
        <v>0</v>
      </c>
      <c r="BL214" s="3" t="s">
        <v>136</v>
      </c>
      <c r="BM214" s="172" t="s">
        <v>330</v>
      </c>
    </row>
    <row r="215" s="27" customFormat="true" ht="24.15" hidden="false" customHeight="true" outlineLevel="0" collapsed="false">
      <c r="A215" s="22"/>
      <c r="B215" s="160"/>
      <c r="C215" s="161" t="s">
        <v>331</v>
      </c>
      <c r="D215" s="161" t="s">
        <v>132</v>
      </c>
      <c r="E215" s="162" t="s">
        <v>332</v>
      </c>
      <c r="F215" s="163" t="s">
        <v>333</v>
      </c>
      <c r="G215" s="164" t="s">
        <v>303</v>
      </c>
      <c r="H215" s="165" t="n">
        <v>1</v>
      </c>
      <c r="I215" s="166"/>
      <c r="J215" s="167" t="n">
        <f aca="false">ROUND(I215*H215,2)</f>
        <v>0</v>
      </c>
      <c r="K215" s="163" t="s">
        <v>143</v>
      </c>
      <c r="L215" s="23"/>
      <c r="M215" s="168"/>
      <c r="N215" s="169" t="s">
        <v>39</v>
      </c>
      <c r="O215" s="60"/>
      <c r="P215" s="170" t="n">
        <f aca="false">O215*H215</f>
        <v>0</v>
      </c>
      <c r="Q215" s="170" t="n">
        <v>0.00128</v>
      </c>
      <c r="R215" s="170" t="n">
        <f aca="false">Q215*H215</f>
        <v>0.00128</v>
      </c>
      <c r="S215" s="170" t="n">
        <v>0.021</v>
      </c>
      <c r="T215" s="171" t="n">
        <f aca="false">S215*H215</f>
        <v>0.021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136</v>
      </c>
      <c r="AT215" s="172" t="s">
        <v>132</v>
      </c>
      <c r="AU215" s="172" t="s">
        <v>81</v>
      </c>
      <c r="AY215" s="3" t="s">
        <v>130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79</v>
      </c>
      <c r="BK215" s="173" t="n">
        <f aca="false">ROUND(I215*H215,2)</f>
        <v>0</v>
      </c>
      <c r="BL215" s="3" t="s">
        <v>136</v>
      </c>
      <c r="BM215" s="172" t="s">
        <v>334</v>
      </c>
    </row>
    <row r="216" s="27" customFormat="true" ht="37.8" hidden="false" customHeight="true" outlineLevel="0" collapsed="false">
      <c r="A216" s="22"/>
      <c r="B216" s="160"/>
      <c r="C216" s="161" t="s">
        <v>335</v>
      </c>
      <c r="D216" s="161" t="s">
        <v>132</v>
      </c>
      <c r="E216" s="162" t="s">
        <v>336</v>
      </c>
      <c r="F216" s="163" t="s">
        <v>337</v>
      </c>
      <c r="G216" s="164" t="s">
        <v>154</v>
      </c>
      <c r="H216" s="165" t="n">
        <v>15.568</v>
      </c>
      <c r="I216" s="166"/>
      <c r="J216" s="167" t="n">
        <f aca="false">ROUND(I216*H216,2)</f>
        <v>0</v>
      </c>
      <c r="K216" s="163" t="s">
        <v>143</v>
      </c>
      <c r="L216" s="23"/>
      <c r="M216" s="168"/>
      <c r="N216" s="169" t="s">
        <v>39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0.01</v>
      </c>
      <c r="T216" s="171" t="n">
        <f aca="false">S216*H216</f>
        <v>0.15568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136</v>
      </c>
      <c r="AT216" s="172" t="s">
        <v>132</v>
      </c>
      <c r="AU216" s="172" t="s">
        <v>81</v>
      </c>
      <c r="AY216" s="3" t="s">
        <v>130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79</v>
      </c>
      <c r="BK216" s="173" t="n">
        <f aca="false">ROUND(I216*H216,2)</f>
        <v>0</v>
      </c>
      <c r="BL216" s="3" t="s">
        <v>136</v>
      </c>
      <c r="BM216" s="172" t="s">
        <v>338</v>
      </c>
    </row>
    <row r="217" s="174" customFormat="true" ht="12.8" hidden="false" customHeight="false" outlineLevel="0" collapsed="false">
      <c r="B217" s="175"/>
      <c r="D217" s="176" t="s">
        <v>145</v>
      </c>
      <c r="E217" s="177"/>
      <c r="F217" s="178" t="s">
        <v>205</v>
      </c>
      <c r="H217" s="179" t="n">
        <v>3.808</v>
      </c>
      <c r="I217" s="180"/>
      <c r="K217" s="163"/>
      <c r="L217" s="175"/>
      <c r="M217" s="181"/>
      <c r="N217" s="182"/>
      <c r="O217" s="182"/>
      <c r="P217" s="182"/>
      <c r="Q217" s="182"/>
      <c r="R217" s="182"/>
      <c r="S217" s="182"/>
      <c r="T217" s="183"/>
      <c r="AT217" s="177" t="s">
        <v>145</v>
      </c>
      <c r="AU217" s="177" t="s">
        <v>81</v>
      </c>
      <c r="AV217" s="174" t="s">
        <v>81</v>
      </c>
      <c r="AW217" s="174" t="s">
        <v>31</v>
      </c>
      <c r="AX217" s="174" t="s">
        <v>74</v>
      </c>
      <c r="AY217" s="177" t="s">
        <v>130</v>
      </c>
    </row>
    <row r="218" s="174" customFormat="true" ht="12.8" hidden="false" customHeight="false" outlineLevel="0" collapsed="false">
      <c r="B218" s="175"/>
      <c r="D218" s="176" t="s">
        <v>145</v>
      </c>
      <c r="E218" s="177"/>
      <c r="F218" s="178" t="s">
        <v>206</v>
      </c>
      <c r="H218" s="179" t="n">
        <v>5.64</v>
      </c>
      <c r="I218" s="180"/>
      <c r="L218" s="175"/>
      <c r="M218" s="181"/>
      <c r="N218" s="182"/>
      <c r="O218" s="182"/>
      <c r="P218" s="182"/>
      <c r="Q218" s="182"/>
      <c r="R218" s="182"/>
      <c r="S218" s="182"/>
      <c r="T218" s="183"/>
      <c r="AT218" s="177" t="s">
        <v>145</v>
      </c>
      <c r="AU218" s="177" t="s">
        <v>81</v>
      </c>
      <c r="AV218" s="174" t="s">
        <v>81</v>
      </c>
      <c r="AW218" s="174" t="s">
        <v>31</v>
      </c>
      <c r="AX218" s="174" t="s">
        <v>74</v>
      </c>
      <c r="AY218" s="177" t="s">
        <v>130</v>
      </c>
    </row>
    <row r="219" s="174" customFormat="true" ht="12.8" hidden="false" customHeight="false" outlineLevel="0" collapsed="false">
      <c r="B219" s="175"/>
      <c r="D219" s="176" t="s">
        <v>145</v>
      </c>
      <c r="E219" s="177"/>
      <c r="F219" s="178" t="s">
        <v>207</v>
      </c>
      <c r="H219" s="179" t="n">
        <v>3.84</v>
      </c>
      <c r="I219" s="180"/>
      <c r="L219" s="175"/>
      <c r="M219" s="181"/>
      <c r="N219" s="182"/>
      <c r="O219" s="182"/>
      <c r="P219" s="182"/>
      <c r="Q219" s="182"/>
      <c r="R219" s="182"/>
      <c r="S219" s="182"/>
      <c r="T219" s="183"/>
      <c r="AT219" s="177" t="s">
        <v>145</v>
      </c>
      <c r="AU219" s="177" t="s">
        <v>81</v>
      </c>
      <c r="AV219" s="174" t="s">
        <v>81</v>
      </c>
      <c r="AW219" s="174" t="s">
        <v>31</v>
      </c>
      <c r="AX219" s="174" t="s">
        <v>74</v>
      </c>
      <c r="AY219" s="177" t="s">
        <v>130</v>
      </c>
    </row>
    <row r="220" s="174" customFormat="true" ht="12.8" hidden="false" customHeight="false" outlineLevel="0" collapsed="false">
      <c r="B220" s="175"/>
      <c r="D220" s="176" t="s">
        <v>145</v>
      </c>
      <c r="E220" s="177"/>
      <c r="F220" s="178" t="s">
        <v>208</v>
      </c>
      <c r="H220" s="179" t="n">
        <v>2.28</v>
      </c>
      <c r="I220" s="180"/>
      <c r="L220" s="175"/>
      <c r="M220" s="181"/>
      <c r="N220" s="182"/>
      <c r="O220" s="182"/>
      <c r="P220" s="182"/>
      <c r="Q220" s="182"/>
      <c r="R220" s="182"/>
      <c r="S220" s="182"/>
      <c r="T220" s="183"/>
      <c r="AT220" s="177" t="s">
        <v>145</v>
      </c>
      <c r="AU220" s="177" t="s">
        <v>81</v>
      </c>
      <c r="AV220" s="174" t="s">
        <v>81</v>
      </c>
      <c r="AW220" s="174" t="s">
        <v>31</v>
      </c>
      <c r="AX220" s="174" t="s">
        <v>74</v>
      </c>
      <c r="AY220" s="177" t="s">
        <v>130</v>
      </c>
    </row>
    <row r="221" s="194" customFormat="true" ht="12.8" hidden="false" customHeight="false" outlineLevel="0" collapsed="false">
      <c r="B221" s="195"/>
      <c r="D221" s="176" t="s">
        <v>145</v>
      </c>
      <c r="E221" s="196"/>
      <c r="F221" s="197" t="s">
        <v>209</v>
      </c>
      <c r="H221" s="198" t="n">
        <v>15.568</v>
      </c>
      <c r="I221" s="199"/>
      <c r="L221" s="195"/>
      <c r="M221" s="200"/>
      <c r="N221" s="201"/>
      <c r="O221" s="201"/>
      <c r="P221" s="201"/>
      <c r="Q221" s="201"/>
      <c r="R221" s="201"/>
      <c r="S221" s="201"/>
      <c r="T221" s="202"/>
      <c r="AT221" s="196" t="s">
        <v>145</v>
      </c>
      <c r="AU221" s="196" t="s">
        <v>81</v>
      </c>
      <c r="AV221" s="194" t="s">
        <v>136</v>
      </c>
      <c r="AW221" s="194" t="s">
        <v>31</v>
      </c>
      <c r="AX221" s="194" t="s">
        <v>79</v>
      </c>
      <c r="AY221" s="196" t="s">
        <v>130</v>
      </c>
    </row>
    <row r="222" s="27" customFormat="true" ht="37.8" hidden="false" customHeight="true" outlineLevel="0" collapsed="false">
      <c r="A222" s="22"/>
      <c r="B222" s="160"/>
      <c r="C222" s="161" t="s">
        <v>339</v>
      </c>
      <c r="D222" s="161" t="s">
        <v>132</v>
      </c>
      <c r="E222" s="162" t="s">
        <v>340</v>
      </c>
      <c r="F222" s="163" t="s">
        <v>341</v>
      </c>
      <c r="G222" s="164" t="s">
        <v>154</v>
      </c>
      <c r="H222" s="165" t="n">
        <v>57.314</v>
      </c>
      <c r="I222" s="166"/>
      <c r="J222" s="167" t="n">
        <f aca="false">ROUND(I222*H222,2)</f>
        <v>0</v>
      </c>
      <c r="K222" s="163" t="s">
        <v>143</v>
      </c>
      <c r="L222" s="23"/>
      <c r="M222" s="168"/>
      <c r="N222" s="169" t="s">
        <v>39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0.046</v>
      </c>
      <c r="T222" s="171" t="n">
        <f aca="false">S222*H222</f>
        <v>2.636444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136</v>
      </c>
      <c r="AT222" s="172" t="s">
        <v>132</v>
      </c>
      <c r="AU222" s="172" t="s">
        <v>81</v>
      </c>
      <c r="AY222" s="3" t="s">
        <v>130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79</v>
      </c>
      <c r="BK222" s="173" t="n">
        <f aca="false">ROUND(I222*H222,2)</f>
        <v>0</v>
      </c>
      <c r="BL222" s="3" t="s">
        <v>136</v>
      </c>
      <c r="BM222" s="172" t="s">
        <v>342</v>
      </c>
    </row>
    <row r="223" s="174" customFormat="true" ht="12.8" hidden="false" customHeight="false" outlineLevel="0" collapsed="false">
      <c r="B223" s="175"/>
      <c r="D223" s="176" t="s">
        <v>145</v>
      </c>
      <c r="E223" s="177"/>
      <c r="F223" s="178" t="s">
        <v>343</v>
      </c>
      <c r="H223" s="179" t="n">
        <v>10.512</v>
      </c>
      <c r="I223" s="180"/>
      <c r="L223" s="175"/>
      <c r="M223" s="181"/>
      <c r="N223" s="182"/>
      <c r="O223" s="182"/>
      <c r="P223" s="182"/>
      <c r="Q223" s="182"/>
      <c r="R223" s="182"/>
      <c r="S223" s="182"/>
      <c r="T223" s="183"/>
      <c r="AT223" s="177" t="s">
        <v>145</v>
      </c>
      <c r="AU223" s="177" t="s">
        <v>81</v>
      </c>
      <c r="AV223" s="174" t="s">
        <v>81</v>
      </c>
      <c r="AW223" s="174" t="s">
        <v>31</v>
      </c>
      <c r="AX223" s="174" t="s">
        <v>74</v>
      </c>
      <c r="AY223" s="177" t="s">
        <v>130</v>
      </c>
    </row>
    <row r="224" s="174" customFormat="true" ht="12.8" hidden="false" customHeight="false" outlineLevel="0" collapsed="false">
      <c r="B224" s="175"/>
      <c r="D224" s="176" t="s">
        <v>145</v>
      </c>
      <c r="E224" s="177"/>
      <c r="F224" s="178" t="s">
        <v>344</v>
      </c>
      <c r="H224" s="179" t="n">
        <v>13.826</v>
      </c>
      <c r="I224" s="180"/>
      <c r="L224" s="175"/>
      <c r="M224" s="181"/>
      <c r="N224" s="182"/>
      <c r="O224" s="182"/>
      <c r="P224" s="182"/>
      <c r="Q224" s="182"/>
      <c r="R224" s="182"/>
      <c r="S224" s="182"/>
      <c r="T224" s="183"/>
      <c r="AT224" s="177" t="s">
        <v>145</v>
      </c>
      <c r="AU224" s="177" t="s">
        <v>81</v>
      </c>
      <c r="AV224" s="174" t="s">
        <v>81</v>
      </c>
      <c r="AW224" s="174" t="s">
        <v>31</v>
      </c>
      <c r="AX224" s="174" t="s">
        <v>74</v>
      </c>
      <c r="AY224" s="177" t="s">
        <v>130</v>
      </c>
    </row>
    <row r="225" s="174" customFormat="true" ht="12.8" hidden="false" customHeight="false" outlineLevel="0" collapsed="false">
      <c r="B225" s="175"/>
      <c r="D225" s="176" t="s">
        <v>145</v>
      </c>
      <c r="E225" s="177"/>
      <c r="F225" s="178" t="s">
        <v>345</v>
      </c>
      <c r="H225" s="179" t="n">
        <v>20.64</v>
      </c>
      <c r="I225" s="180"/>
      <c r="L225" s="175"/>
      <c r="M225" s="181"/>
      <c r="N225" s="182"/>
      <c r="O225" s="182"/>
      <c r="P225" s="182"/>
      <c r="Q225" s="182"/>
      <c r="R225" s="182"/>
      <c r="S225" s="182"/>
      <c r="T225" s="183"/>
      <c r="AT225" s="177" t="s">
        <v>145</v>
      </c>
      <c r="AU225" s="177" t="s">
        <v>81</v>
      </c>
      <c r="AV225" s="174" t="s">
        <v>81</v>
      </c>
      <c r="AW225" s="174" t="s">
        <v>31</v>
      </c>
      <c r="AX225" s="174" t="s">
        <v>74</v>
      </c>
      <c r="AY225" s="177" t="s">
        <v>130</v>
      </c>
    </row>
    <row r="226" s="174" customFormat="true" ht="12.8" hidden="false" customHeight="false" outlineLevel="0" collapsed="false">
      <c r="B226" s="175"/>
      <c r="D226" s="176" t="s">
        <v>145</v>
      </c>
      <c r="E226" s="177"/>
      <c r="F226" s="178" t="s">
        <v>346</v>
      </c>
      <c r="H226" s="179" t="n">
        <v>12.336</v>
      </c>
      <c r="I226" s="180"/>
      <c r="L226" s="175"/>
      <c r="M226" s="181"/>
      <c r="N226" s="182"/>
      <c r="O226" s="182"/>
      <c r="P226" s="182"/>
      <c r="Q226" s="182"/>
      <c r="R226" s="182"/>
      <c r="S226" s="182"/>
      <c r="T226" s="183"/>
      <c r="AT226" s="177" t="s">
        <v>145</v>
      </c>
      <c r="AU226" s="177" t="s">
        <v>81</v>
      </c>
      <c r="AV226" s="174" t="s">
        <v>81</v>
      </c>
      <c r="AW226" s="174" t="s">
        <v>31</v>
      </c>
      <c r="AX226" s="174" t="s">
        <v>74</v>
      </c>
      <c r="AY226" s="177" t="s">
        <v>130</v>
      </c>
    </row>
    <row r="227" s="194" customFormat="true" ht="12.8" hidden="false" customHeight="false" outlineLevel="0" collapsed="false">
      <c r="B227" s="195"/>
      <c r="D227" s="176" t="s">
        <v>145</v>
      </c>
      <c r="E227" s="196"/>
      <c r="F227" s="197" t="s">
        <v>209</v>
      </c>
      <c r="H227" s="198" t="n">
        <v>57.314</v>
      </c>
      <c r="I227" s="199"/>
      <c r="L227" s="195"/>
      <c r="M227" s="200"/>
      <c r="N227" s="201"/>
      <c r="O227" s="201"/>
      <c r="P227" s="201"/>
      <c r="Q227" s="201"/>
      <c r="R227" s="201"/>
      <c r="S227" s="201"/>
      <c r="T227" s="202"/>
      <c r="AT227" s="196" t="s">
        <v>145</v>
      </c>
      <c r="AU227" s="196" t="s">
        <v>81</v>
      </c>
      <c r="AV227" s="194" t="s">
        <v>136</v>
      </c>
      <c r="AW227" s="194" t="s">
        <v>31</v>
      </c>
      <c r="AX227" s="194" t="s">
        <v>79</v>
      </c>
      <c r="AY227" s="196" t="s">
        <v>130</v>
      </c>
    </row>
    <row r="228" s="27" customFormat="true" ht="24.15" hidden="false" customHeight="true" outlineLevel="0" collapsed="false">
      <c r="A228" s="22"/>
      <c r="B228" s="160"/>
      <c r="C228" s="161" t="s">
        <v>347</v>
      </c>
      <c r="D228" s="161" t="s">
        <v>132</v>
      </c>
      <c r="E228" s="162" t="s">
        <v>348</v>
      </c>
      <c r="F228" s="163" t="s">
        <v>349</v>
      </c>
      <c r="G228" s="164" t="s">
        <v>154</v>
      </c>
      <c r="H228" s="165" t="n">
        <v>57.314</v>
      </c>
      <c r="I228" s="166"/>
      <c r="J228" s="167" t="n">
        <f aca="false">ROUND(I228*H228,2)</f>
        <v>0</v>
      </c>
      <c r="K228" s="163" t="s">
        <v>143</v>
      </c>
      <c r="L228" s="23"/>
      <c r="M228" s="168"/>
      <c r="N228" s="169" t="s">
        <v>39</v>
      </c>
      <c r="O228" s="60"/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0.068</v>
      </c>
      <c r="T228" s="171" t="n">
        <f aca="false">S228*H228</f>
        <v>3.897352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136</v>
      </c>
      <c r="AT228" s="172" t="s">
        <v>132</v>
      </c>
      <c r="AU228" s="172" t="s">
        <v>81</v>
      </c>
      <c r="AY228" s="3" t="s">
        <v>130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79</v>
      </c>
      <c r="BK228" s="173" t="n">
        <f aca="false">ROUND(I228*H228,2)</f>
        <v>0</v>
      </c>
      <c r="BL228" s="3" t="s">
        <v>136</v>
      </c>
      <c r="BM228" s="172" t="s">
        <v>350</v>
      </c>
    </row>
    <row r="229" s="146" customFormat="true" ht="22.8" hidden="false" customHeight="true" outlineLevel="0" collapsed="false">
      <c r="B229" s="147"/>
      <c r="D229" s="148" t="s">
        <v>73</v>
      </c>
      <c r="E229" s="158" t="s">
        <v>351</v>
      </c>
      <c r="F229" s="158" t="s">
        <v>352</v>
      </c>
      <c r="I229" s="150"/>
      <c r="J229" s="159" t="n">
        <f aca="false">BK229</f>
        <v>0</v>
      </c>
      <c r="L229" s="147"/>
      <c r="M229" s="152"/>
      <c r="N229" s="153"/>
      <c r="O229" s="153"/>
      <c r="P229" s="154" t="n">
        <f aca="false">SUM(P230:P234)</f>
        <v>0</v>
      </c>
      <c r="Q229" s="153"/>
      <c r="R229" s="154" t="n">
        <f aca="false">SUM(R230:R234)</f>
        <v>0</v>
      </c>
      <c r="S229" s="153"/>
      <c r="T229" s="155" t="n">
        <f aca="false">SUM(T230:T234)</f>
        <v>0</v>
      </c>
      <c r="AR229" s="148" t="s">
        <v>79</v>
      </c>
      <c r="AT229" s="156" t="s">
        <v>73</v>
      </c>
      <c r="AU229" s="156" t="s">
        <v>79</v>
      </c>
      <c r="AY229" s="148" t="s">
        <v>130</v>
      </c>
      <c r="BK229" s="157" t="n">
        <f aca="false">SUM(BK230:BK234)</f>
        <v>0</v>
      </c>
    </row>
    <row r="230" s="27" customFormat="true" ht="24.15" hidden="false" customHeight="true" outlineLevel="0" collapsed="false">
      <c r="A230" s="22"/>
      <c r="B230" s="160"/>
      <c r="C230" s="161" t="s">
        <v>353</v>
      </c>
      <c r="D230" s="161" t="s">
        <v>132</v>
      </c>
      <c r="E230" s="162" t="s">
        <v>354</v>
      </c>
      <c r="F230" s="163" t="s">
        <v>355</v>
      </c>
      <c r="G230" s="164" t="s">
        <v>142</v>
      </c>
      <c r="H230" s="165" t="n">
        <v>9.134</v>
      </c>
      <c r="I230" s="166"/>
      <c r="J230" s="167" t="n">
        <f aca="false">ROUND(I230*H230,2)</f>
        <v>0</v>
      </c>
      <c r="K230" s="163" t="s">
        <v>143</v>
      </c>
      <c r="L230" s="23"/>
      <c r="M230" s="168"/>
      <c r="N230" s="169" t="s">
        <v>39</v>
      </c>
      <c r="O230" s="60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136</v>
      </c>
      <c r="AT230" s="172" t="s">
        <v>132</v>
      </c>
      <c r="AU230" s="172" t="s">
        <v>81</v>
      </c>
      <c r="AY230" s="3" t="s">
        <v>130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79</v>
      </c>
      <c r="BK230" s="173" t="n">
        <f aca="false">ROUND(I230*H230,2)</f>
        <v>0</v>
      </c>
      <c r="BL230" s="3" t="s">
        <v>136</v>
      </c>
      <c r="BM230" s="172" t="s">
        <v>356</v>
      </c>
    </row>
    <row r="231" s="27" customFormat="true" ht="24.15" hidden="false" customHeight="true" outlineLevel="0" collapsed="false">
      <c r="A231" s="22"/>
      <c r="B231" s="160"/>
      <c r="C231" s="161" t="s">
        <v>357</v>
      </c>
      <c r="D231" s="161" t="s">
        <v>132</v>
      </c>
      <c r="E231" s="162" t="s">
        <v>358</v>
      </c>
      <c r="F231" s="163" t="s">
        <v>359</v>
      </c>
      <c r="G231" s="164" t="s">
        <v>142</v>
      </c>
      <c r="H231" s="165" t="n">
        <v>9.134</v>
      </c>
      <c r="I231" s="166"/>
      <c r="J231" s="167" t="n">
        <f aca="false">ROUND(I231*H231,2)</f>
        <v>0</v>
      </c>
      <c r="K231" s="163" t="s">
        <v>143</v>
      </c>
      <c r="L231" s="23"/>
      <c r="M231" s="168"/>
      <c r="N231" s="169" t="s">
        <v>39</v>
      </c>
      <c r="O231" s="60"/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136</v>
      </c>
      <c r="AT231" s="172" t="s">
        <v>132</v>
      </c>
      <c r="AU231" s="172" t="s">
        <v>81</v>
      </c>
      <c r="AY231" s="3" t="s">
        <v>130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79</v>
      </c>
      <c r="BK231" s="173" t="n">
        <f aca="false">ROUND(I231*H231,2)</f>
        <v>0</v>
      </c>
      <c r="BL231" s="3" t="s">
        <v>136</v>
      </c>
      <c r="BM231" s="172" t="s">
        <v>360</v>
      </c>
    </row>
    <row r="232" s="27" customFormat="true" ht="24.15" hidden="false" customHeight="true" outlineLevel="0" collapsed="false">
      <c r="A232" s="22"/>
      <c r="B232" s="160"/>
      <c r="C232" s="161" t="s">
        <v>361</v>
      </c>
      <c r="D232" s="161" t="s">
        <v>132</v>
      </c>
      <c r="E232" s="162" t="s">
        <v>362</v>
      </c>
      <c r="F232" s="163" t="s">
        <v>363</v>
      </c>
      <c r="G232" s="164" t="s">
        <v>142</v>
      </c>
      <c r="H232" s="165" t="n">
        <v>219.216</v>
      </c>
      <c r="I232" s="166"/>
      <c r="J232" s="167" t="n">
        <f aca="false">ROUND(I232*H232,2)</f>
        <v>0</v>
      </c>
      <c r="K232" s="163" t="s">
        <v>143</v>
      </c>
      <c r="L232" s="23"/>
      <c r="M232" s="168"/>
      <c r="N232" s="169" t="s">
        <v>39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136</v>
      </c>
      <c r="AT232" s="172" t="s">
        <v>132</v>
      </c>
      <c r="AU232" s="172" t="s">
        <v>81</v>
      </c>
      <c r="AY232" s="3" t="s">
        <v>130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79</v>
      </c>
      <c r="BK232" s="173" t="n">
        <f aca="false">ROUND(I232*H232,2)</f>
        <v>0</v>
      </c>
      <c r="BL232" s="3" t="s">
        <v>136</v>
      </c>
      <c r="BM232" s="172" t="s">
        <v>364</v>
      </c>
    </row>
    <row r="233" s="174" customFormat="true" ht="12.8" hidden="false" customHeight="false" outlineLevel="0" collapsed="false">
      <c r="B233" s="175"/>
      <c r="D233" s="176" t="s">
        <v>145</v>
      </c>
      <c r="F233" s="178" t="s">
        <v>365</v>
      </c>
      <c r="H233" s="179" t="n">
        <v>219.216</v>
      </c>
      <c r="I233" s="180"/>
      <c r="L233" s="175"/>
      <c r="M233" s="181"/>
      <c r="N233" s="182"/>
      <c r="O233" s="182"/>
      <c r="P233" s="182"/>
      <c r="Q233" s="182"/>
      <c r="R233" s="182"/>
      <c r="S233" s="182"/>
      <c r="T233" s="183"/>
      <c r="AT233" s="177" t="s">
        <v>145</v>
      </c>
      <c r="AU233" s="177" t="s">
        <v>81</v>
      </c>
      <c r="AV233" s="174" t="s">
        <v>81</v>
      </c>
      <c r="AW233" s="174" t="s">
        <v>2</v>
      </c>
      <c r="AX233" s="174" t="s">
        <v>79</v>
      </c>
      <c r="AY233" s="177" t="s">
        <v>130</v>
      </c>
    </row>
    <row r="234" s="27" customFormat="true" ht="24.15" hidden="false" customHeight="true" outlineLevel="0" collapsed="false">
      <c r="A234" s="22"/>
      <c r="B234" s="160"/>
      <c r="C234" s="161" t="s">
        <v>366</v>
      </c>
      <c r="D234" s="161" t="s">
        <v>132</v>
      </c>
      <c r="E234" s="162" t="s">
        <v>367</v>
      </c>
      <c r="F234" s="163" t="s">
        <v>368</v>
      </c>
      <c r="G234" s="164" t="s">
        <v>142</v>
      </c>
      <c r="H234" s="165" t="n">
        <v>9.134</v>
      </c>
      <c r="I234" s="166"/>
      <c r="J234" s="167" t="n">
        <f aca="false">ROUND(I234*H234,2)</f>
        <v>0</v>
      </c>
      <c r="K234" s="163" t="s">
        <v>143</v>
      </c>
      <c r="L234" s="23"/>
      <c r="M234" s="168"/>
      <c r="N234" s="169" t="s">
        <v>39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136</v>
      </c>
      <c r="AT234" s="172" t="s">
        <v>132</v>
      </c>
      <c r="AU234" s="172" t="s">
        <v>81</v>
      </c>
      <c r="AY234" s="3" t="s">
        <v>130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79</v>
      </c>
      <c r="BK234" s="173" t="n">
        <f aca="false">ROUND(I234*H234,2)</f>
        <v>0</v>
      </c>
      <c r="BL234" s="3" t="s">
        <v>136</v>
      </c>
      <c r="BM234" s="172" t="s">
        <v>369</v>
      </c>
    </row>
    <row r="235" s="146" customFormat="true" ht="22.8" hidden="false" customHeight="true" outlineLevel="0" collapsed="false">
      <c r="B235" s="147"/>
      <c r="D235" s="148" t="s">
        <v>73</v>
      </c>
      <c r="E235" s="158" t="s">
        <v>370</v>
      </c>
      <c r="F235" s="158" t="s">
        <v>371</v>
      </c>
      <c r="I235" s="150"/>
      <c r="J235" s="159" t="n">
        <f aca="false">BK235</f>
        <v>0</v>
      </c>
      <c r="L235" s="147"/>
      <c r="M235" s="152"/>
      <c r="N235" s="153"/>
      <c r="O235" s="153"/>
      <c r="P235" s="154" t="n">
        <f aca="false">P236</f>
        <v>0</v>
      </c>
      <c r="Q235" s="153"/>
      <c r="R235" s="154" t="n">
        <f aca="false">R236</f>
        <v>0</v>
      </c>
      <c r="S235" s="153"/>
      <c r="T235" s="155" t="n">
        <f aca="false">T236</f>
        <v>0</v>
      </c>
      <c r="AR235" s="148" t="s">
        <v>79</v>
      </c>
      <c r="AT235" s="156" t="s">
        <v>73</v>
      </c>
      <c r="AU235" s="156" t="s">
        <v>79</v>
      </c>
      <c r="AY235" s="148" t="s">
        <v>130</v>
      </c>
      <c r="BK235" s="157" t="n">
        <f aca="false">BK236</f>
        <v>0</v>
      </c>
    </row>
    <row r="236" s="27" customFormat="true" ht="21.75" hidden="false" customHeight="true" outlineLevel="0" collapsed="false">
      <c r="A236" s="22"/>
      <c r="B236" s="160"/>
      <c r="C236" s="161" t="s">
        <v>372</v>
      </c>
      <c r="D236" s="161" t="s">
        <v>132</v>
      </c>
      <c r="E236" s="162" t="s">
        <v>373</v>
      </c>
      <c r="F236" s="163" t="s">
        <v>374</v>
      </c>
      <c r="G236" s="164" t="s">
        <v>142</v>
      </c>
      <c r="H236" s="165" t="n">
        <v>4.08</v>
      </c>
      <c r="I236" s="166"/>
      <c r="J236" s="167" t="n">
        <f aca="false">ROUND(I236*H236,2)</f>
        <v>0</v>
      </c>
      <c r="K236" s="203" t="s">
        <v>143</v>
      </c>
      <c r="L236" s="23"/>
      <c r="M236" s="168"/>
      <c r="N236" s="169" t="s">
        <v>39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136</v>
      </c>
      <c r="AT236" s="172" t="s">
        <v>132</v>
      </c>
      <c r="AU236" s="172" t="s">
        <v>81</v>
      </c>
      <c r="AY236" s="3" t="s">
        <v>130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79</v>
      </c>
      <c r="BK236" s="173" t="n">
        <f aca="false">ROUND(I236*H236,2)</f>
        <v>0</v>
      </c>
      <c r="BL236" s="3" t="s">
        <v>136</v>
      </c>
      <c r="BM236" s="172" t="s">
        <v>375</v>
      </c>
    </row>
    <row r="237" s="146" customFormat="true" ht="25.9" hidden="false" customHeight="true" outlineLevel="0" collapsed="false">
      <c r="B237" s="147"/>
      <c r="D237" s="148" t="s">
        <v>73</v>
      </c>
      <c r="E237" s="149" t="s">
        <v>376</v>
      </c>
      <c r="F237" s="149" t="s">
        <v>377</v>
      </c>
      <c r="I237" s="150"/>
      <c r="J237" s="151" t="n">
        <f aca="false">BK237</f>
        <v>0</v>
      </c>
      <c r="L237" s="147"/>
      <c r="M237" s="152"/>
      <c r="N237" s="153"/>
      <c r="O237" s="153"/>
      <c r="P237" s="154" t="n">
        <f aca="false">P238+P252+P263+P281+P285+P292+P300+P328+P335+P345+P354+P370+P387+P393</f>
        <v>0</v>
      </c>
      <c r="Q237" s="153"/>
      <c r="R237" s="154" t="n">
        <f aca="false">R238+R252+R263+R281+R285+R292+R300+R328+R335+R345+R354+R370+R387+R393</f>
        <v>2.9816392</v>
      </c>
      <c r="S237" s="153"/>
      <c r="T237" s="155" t="n">
        <f aca="false">T238+T252+T263+T281+T285+T292+T300+T328+T335+T345+T354+T370+T387+T393</f>
        <v>0.4678987</v>
      </c>
      <c r="AR237" s="148" t="s">
        <v>81</v>
      </c>
      <c r="AT237" s="156" t="s">
        <v>73</v>
      </c>
      <c r="AU237" s="156" t="s">
        <v>74</v>
      </c>
      <c r="AY237" s="148" t="s">
        <v>130</v>
      </c>
      <c r="BK237" s="157" t="n">
        <f aca="false">BK238+BK252+BK263+BK281+BK285+BK292+BK300+BK328+BK335+BK345+BK354+BK370+BK387+BK393</f>
        <v>0</v>
      </c>
    </row>
    <row r="238" s="146" customFormat="true" ht="22.8" hidden="false" customHeight="true" outlineLevel="0" collapsed="false">
      <c r="B238" s="147"/>
      <c r="D238" s="148" t="s">
        <v>73</v>
      </c>
      <c r="E238" s="158" t="s">
        <v>378</v>
      </c>
      <c r="F238" s="158" t="s">
        <v>379</v>
      </c>
      <c r="I238" s="150"/>
      <c r="J238" s="159" t="n">
        <f aca="false">BK238</f>
        <v>0</v>
      </c>
      <c r="L238" s="147"/>
      <c r="M238" s="152"/>
      <c r="N238" s="153"/>
      <c r="O238" s="153"/>
      <c r="P238" s="154" t="n">
        <f aca="false">SUM(P239:P251)</f>
        <v>0</v>
      </c>
      <c r="Q238" s="153"/>
      <c r="R238" s="154" t="n">
        <f aca="false">SUM(R239:R251)</f>
        <v>0.0225</v>
      </c>
      <c r="S238" s="153"/>
      <c r="T238" s="155" t="n">
        <f aca="false">SUM(T239:T251)</f>
        <v>0.02694</v>
      </c>
      <c r="AR238" s="148" t="s">
        <v>81</v>
      </c>
      <c r="AT238" s="156" t="s">
        <v>73</v>
      </c>
      <c r="AU238" s="156" t="s">
        <v>79</v>
      </c>
      <c r="AY238" s="148" t="s">
        <v>130</v>
      </c>
      <c r="BK238" s="157" t="n">
        <f aca="false">SUM(BK239:BK251)</f>
        <v>0</v>
      </c>
    </row>
    <row r="239" s="27" customFormat="true" ht="16.5" hidden="false" customHeight="true" outlineLevel="0" collapsed="false">
      <c r="A239" s="22"/>
      <c r="B239" s="160"/>
      <c r="C239" s="161" t="s">
        <v>380</v>
      </c>
      <c r="D239" s="161" t="s">
        <v>132</v>
      </c>
      <c r="E239" s="162" t="s">
        <v>381</v>
      </c>
      <c r="F239" s="163" t="s">
        <v>382</v>
      </c>
      <c r="G239" s="164" t="s">
        <v>198</v>
      </c>
      <c r="H239" s="165" t="n">
        <v>4</v>
      </c>
      <c r="I239" s="166"/>
      <c r="J239" s="167" t="n">
        <f aca="false">ROUND(I239*H239,2)</f>
        <v>0</v>
      </c>
      <c r="K239" s="163" t="s">
        <v>143</v>
      </c>
      <c r="L239" s="23"/>
      <c r="M239" s="168"/>
      <c r="N239" s="169" t="s">
        <v>39</v>
      </c>
      <c r="O239" s="60"/>
      <c r="P239" s="170" t="n">
        <f aca="false">O239*H239</f>
        <v>0</v>
      </c>
      <c r="Q239" s="170" t="n">
        <v>0</v>
      </c>
      <c r="R239" s="170" t="n">
        <f aca="false">Q239*H239</f>
        <v>0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213</v>
      </c>
      <c r="AT239" s="172" t="s">
        <v>132</v>
      </c>
      <c r="AU239" s="172" t="s">
        <v>81</v>
      </c>
      <c r="AY239" s="3" t="s">
        <v>130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79</v>
      </c>
      <c r="BK239" s="173" t="n">
        <f aca="false">ROUND(I239*H239,2)</f>
        <v>0</v>
      </c>
      <c r="BL239" s="3" t="s">
        <v>213</v>
      </c>
      <c r="BM239" s="172" t="s">
        <v>383</v>
      </c>
    </row>
    <row r="240" s="27" customFormat="true" ht="16.5" hidden="false" customHeight="true" outlineLevel="0" collapsed="false">
      <c r="A240" s="22"/>
      <c r="B240" s="160"/>
      <c r="C240" s="161" t="s">
        <v>384</v>
      </c>
      <c r="D240" s="161" t="s">
        <v>132</v>
      </c>
      <c r="E240" s="162" t="s">
        <v>385</v>
      </c>
      <c r="F240" s="163" t="s">
        <v>386</v>
      </c>
      <c r="G240" s="164" t="s">
        <v>303</v>
      </c>
      <c r="H240" s="165" t="n">
        <v>10</v>
      </c>
      <c r="I240" s="166"/>
      <c r="J240" s="167" t="n">
        <f aca="false">ROUND(I240*H240,2)</f>
        <v>0</v>
      </c>
      <c r="K240" s="163" t="s">
        <v>143</v>
      </c>
      <c r="L240" s="23"/>
      <c r="M240" s="168"/>
      <c r="N240" s="169" t="s">
        <v>39</v>
      </c>
      <c r="O240" s="60"/>
      <c r="P240" s="170" t="n">
        <f aca="false">O240*H240</f>
        <v>0</v>
      </c>
      <c r="Q240" s="170" t="n">
        <v>0</v>
      </c>
      <c r="R240" s="170" t="n">
        <f aca="false">Q240*H240</f>
        <v>0</v>
      </c>
      <c r="S240" s="170" t="n">
        <v>0.0021</v>
      </c>
      <c r="T240" s="171" t="n">
        <f aca="false">S240*H240</f>
        <v>0.021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213</v>
      </c>
      <c r="AT240" s="172" t="s">
        <v>132</v>
      </c>
      <c r="AU240" s="172" t="s">
        <v>81</v>
      </c>
      <c r="AY240" s="3" t="s">
        <v>130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79</v>
      </c>
      <c r="BK240" s="173" t="n">
        <f aca="false">ROUND(I240*H240,2)</f>
        <v>0</v>
      </c>
      <c r="BL240" s="3" t="s">
        <v>213</v>
      </c>
      <c r="BM240" s="172" t="s">
        <v>387</v>
      </c>
    </row>
    <row r="241" s="27" customFormat="true" ht="16.5" hidden="false" customHeight="true" outlineLevel="0" collapsed="false">
      <c r="A241" s="22"/>
      <c r="B241" s="160"/>
      <c r="C241" s="161" t="s">
        <v>388</v>
      </c>
      <c r="D241" s="161" t="s">
        <v>132</v>
      </c>
      <c r="E241" s="162" t="s">
        <v>389</v>
      </c>
      <c r="F241" s="163" t="s">
        <v>390</v>
      </c>
      <c r="G241" s="164" t="s">
        <v>303</v>
      </c>
      <c r="H241" s="165" t="n">
        <v>3</v>
      </c>
      <c r="I241" s="166"/>
      <c r="J241" s="167" t="n">
        <f aca="false">ROUND(I241*H241,2)</f>
        <v>0</v>
      </c>
      <c r="K241" s="163" t="s">
        <v>143</v>
      </c>
      <c r="L241" s="23"/>
      <c r="M241" s="168"/>
      <c r="N241" s="169" t="s">
        <v>39</v>
      </c>
      <c r="O241" s="60"/>
      <c r="P241" s="170" t="n">
        <f aca="false">O241*H241</f>
        <v>0</v>
      </c>
      <c r="Q241" s="170" t="n">
        <v>0</v>
      </c>
      <c r="R241" s="170" t="n">
        <f aca="false">Q241*H241</f>
        <v>0</v>
      </c>
      <c r="S241" s="170" t="n">
        <v>0.00198</v>
      </c>
      <c r="T241" s="171" t="n">
        <f aca="false">S241*H241</f>
        <v>0.00594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213</v>
      </c>
      <c r="AT241" s="172" t="s">
        <v>132</v>
      </c>
      <c r="AU241" s="172" t="s">
        <v>81</v>
      </c>
      <c r="AY241" s="3" t="s">
        <v>130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79</v>
      </c>
      <c r="BK241" s="173" t="n">
        <f aca="false">ROUND(I241*H241,2)</f>
        <v>0</v>
      </c>
      <c r="BL241" s="3" t="s">
        <v>213</v>
      </c>
      <c r="BM241" s="172" t="s">
        <v>391</v>
      </c>
    </row>
    <row r="242" s="27" customFormat="true" ht="16.5" hidden="false" customHeight="true" outlineLevel="0" collapsed="false">
      <c r="A242" s="22"/>
      <c r="B242" s="160"/>
      <c r="C242" s="161" t="s">
        <v>392</v>
      </c>
      <c r="D242" s="161" t="s">
        <v>132</v>
      </c>
      <c r="E242" s="162" t="s">
        <v>393</v>
      </c>
      <c r="F242" s="163" t="s">
        <v>394</v>
      </c>
      <c r="G242" s="164" t="s">
        <v>198</v>
      </c>
      <c r="H242" s="165" t="n">
        <v>2</v>
      </c>
      <c r="I242" s="166"/>
      <c r="J242" s="167" t="n">
        <f aca="false">ROUND(I242*H242,2)</f>
        <v>0</v>
      </c>
      <c r="K242" s="163" t="s">
        <v>143</v>
      </c>
      <c r="L242" s="23"/>
      <c r="M242" s="168"/>
      <c r="N242" s="169" t="s">
        <v>39</v>
      </c>
      <c r="O242" s="60"/>
      <c r="P242" s="170" t="n">
        <f aca="false">O242*H242</f>
        <v>0</v>
      </c>
      <c r="Q242" s="170" t="n">
        <v>0.0023</v>
      </c>
      <c r="R242" s="170" t="n">
        <f aca="false">Q242*H242</f>
        <v>0.0046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213</v>
      </c>
      <c r="AT242" s="172" t="s">
        <v>132</v>
      </c>
      <c r="AU242" s="172" t="s">
        <v>81</v>
      </c>
      <c r="AY242" s="3" t="s">
        <v>130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79</v>
      </c>
      <c r="BK242" s="173" t="n">
        <f aca="false">ROUND(I242*H242,2)</f>
        <v>0</v>
      </c>
      <c r="BL242" s="3" t="s">
        <v>213</v>
      </c>
      <c r="BM242" s="172" t="s">
        <v>395</v>
      </c>
    </row>
    <row r="243" s="27" customFormat="true" ht="16.5" hidden="false" customHeight="true" outlineLevel="0" collapsed="false">
      <c r="A243" s="22"/>
      <c r="B243" s="160"/>
      <c r="C243" s="161" t="s">
        <v>396</v>
      </c>
      <c r="D243" s="161" t="s">
        <v>132</v>
      </c>
      <c r="E243" s="162" t="s">
        <v>397</v>
      </c>
      <c r="F243" s="163" t="s">
        <v>398</v>
      </c>
      <c r="G243" s="164" t="s">
        <v>198</v>
      </c>
      <c r="H243" s="165" t="n">
        <v>4</v>
      </c>
      <c r="I243" s="166"/>
      <c r="J243" s="167" t="n">
        <f aca="false">ROUND(I243*H243,2)</f>
        <v>0</v>
      </c>
      <c r="K243" s="163" t="s">
        <v>143</v>
      </c>
      <c r="L243" s="23"/>
      <c r="M243" s="168"/>
      <c r="N243" s="169" t="s">
        <v>39</v>
      </c>
      <c r="O243" s="60"/>
      <c r="P243" s="170" t="n">
        <f aca="false">O243*H243</f>
        <v>0</v>
      </c>
      <c r="Q243" s="170" t="n">
        <v>0.00129</v>
      </c>
      <c r="R243" s="170" t="n">
        <f aca="false">Q243*H243</f>
        <v>0.00516</v>
      </c>
      <c r="S243" s="170" t="n">
        <v>0</v>
      </c>
      <c r="T243" s="171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213</v>
      </c>
      <c r="AT243" s="172" t="s">
        <v>132</v>
      </c>
      <c r="AU243" s="172" t="s">
        <v>81</v>
      </c>
      <c r="AY243" s="3" t="s">
        <v>130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79</v>
      </c>
      <c r="BK243" s="173" t="n">
        <f aca="false">ROUND(I243*H243,2)</f>
        <v>0</v>
      </c>
      <c r="BL243" s="3" t="s">
        <v>213</v>
      </c>
      <c r="BM243" s="172" t="s">
        <v>399</v>
      </c>
    </row>
    <row r="244" s="27" customFormat="true" ht="16.5" hidden="false" customHeight="true" outlineLevel="0" collapsed="false">
      <c r="A244" s="22"/>
      <c r="B244" s="160"/>
      <c r="C244" s="161" t="s">
        <v>400</v>
      </c>
      <c r="D244" s="161" t="s">
        <v>132</v>
      </c>
      <c r="E244" s="162" t="s">
        <v>401</v>
      </c>
      <c r="F244" s="163" t="s">
        <v>402</v>
      </c>
      <c r="G244" s="164" t="s">
        <v>303</v>
      </c>
      <c r="H244" s="165" t="n">
        <v>10</v>
      </c>
      <c r="I244" s="166"/>
      <c r="J244" s="167" t="n">
        <f aca="false">ROUND(I244*H244,2)</f>
        <v>0</v>
      </c>
      <c r="K244" s="163" t="s">
        <v>143</v>
      </c>
      <c r="L244" s="23"/>
      <c r="M244" s="168"/>
      <c r="N244" s="169" t="s">
        <v>39</v>
      </c>
      <c r="O244" s="60"/>
      <c r="P244" s="170" t="n">
        <f aca="false">O244*H244</f>
        <v>0</v>
      </c>
      <c r="Q244" s="170" t="n">
        <v>0.00041</v>
      </c>
      <c r="R244" s="170" t="n">
        <f aca="false">Q244*H244</f>
        <v>0.0041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213</v>
      </c>
      <c r="AT244" s="172" t="s">
        <v>132</v>
      </c>
      <c r="AU244" s="172" t="s">
        <v>81</v>
      </c>
      <c r="AY244" s="3" t="s">
        <v>130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79</v>
      </c>
      <c r="BK244" s="173" t="n">
        <f aca="false">ROUND(I244*H244,2)</f>
        <v>0</v>
      </c>
      <c r="BL244" s="3" t="s">
        <v>213</v>
      </c>
      <c r="BM244" s="172" t="s">
        <v>403</v>
      </c>
    </row>
    <row r="245" s="27" customFormat="true" ht="16.5" hidden="false" customHeight="true" outlineLevel="0" collapsed="false">
      <c r="A245" s="22"/>
      <c r="B245" s="160"/>
      <c r="C245" s="161" t="s">
        <v>404</v>
      </c>
      <c r="D245" s="161" t="s">
        <v>132</v>
      </c>
      <c r="E245" s="162" t="s">
        <v>405</v>
      </c>
      <c r="F245" s="163" t="s">
        <v>406</v>
      </c>
      <c r="G245" s="164" t="s">
        <v>303</v>
      </c>
      <c r="H245" s="165" t="n">
        <v>4</v>
      </c>
      <c r="I245" s="166"/>
      <c r="J245" s="167" t="n">
        <f aca="false">ROUND(I245*H245,2)</f>
        <v>0</v>
      </c>
      <c r="K245" s="163" t="s">
        <v>143</v>
      </c>
      <c r="L245" s="23"/>
      <c r="M245" s="168"/>
      <c r="N245" s="169" t="s">
        <v>39</v>
      </c>
      <c r="O245" s="60"/>
      <c r="P245" s="170" t="n">
        <f aca="false">O245*H245</f>
        <v>0</v>
      </c>
      <c r="Q245" s="170" t="n">
        <v>0.00048</v>
      </c>
      <c r="R245" s="170" t="n">
        <f aca="false">Q245*H245</f>
        <v>0.00192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213</v>
      </c>
      <c r="AT245" s="172" t="s">
        <v>132</v>
      </c>
      <c r="AU245" s="172" t="s">
        <v>81</v>
      </c>
      <c r="AY245" s="3" t="s">
        <v>130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79</v>
      </c>
      <c r="BK245" s="173" t="n">
        <f aca="false">ROUND(I245*H245,2)</f>
        <v>0</v>
      </c>
      <c r="BL245" s="3" t="s">
        <v>213</v>
      </c>
      <c r="BM245" s="172" t="s">
        <v>407</v>
      </c>
    </row>
    <row r="246" s="27" customFormat="true" ht="16.5" hidden="false" customHeight="true" outlineLevel="0" collapsed="false">
      <c r="A246" s="22"/>
      <c r="B246" s="160"/>
      <c r="C246" s="161" t="s">
        <v>408</v>
      </c>
      <c r="D246" s="161" t="s">
        <v>132</v>
      </c>
      <c r="E246" s="162" t="s">
        <v>409</v>
      </c>
      <c r="F246" s="163" t="s">
        <v>410</v>
      </c>
      <c r="G246" s="164" t="s">
        <v>303</v>
      </c>
      <c r="H246" s="165" t="n">
        <v>3</v>
      </c>
      <c r="I246" s="166"/>
      <c r="J246" s="167" t="n">
        <f aca="false">ROUND(I246*H246,2)</f>
        <v>0</v>
      </c>
      <c r="K246" s="163" t="s">
        <v>143</v>
      </c>
      <c r="L246" s="23"/>
      <c r="M246" s="168"/>
      <c r="N246" s="169" t="s">
        <v>39</v>
      </c>
      <c r="O246" s="60"/>
      <c r="P246" s="170" t="n">
        <f aca="false">O246*H246</f>
        <v>0</v>
      </c>
      <c r="Q246" s="170" t="n">
        <v>0.00224</v>
      </c>
      <c r="R246" s="170" t="n">
        <f aca="false">Q246*H246</f>
        <v>0.00672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213</v>
      </c>
      <c r="AT246" s="172" t="s">
        <v>132</v>
      </c>
      <c r="AU246" s="172" t="s">
        <v>81</v>
      </c>
      <c r="AY246" s="3" t="s">
        <v>130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79</v>
      </c>
      <c r="BK246" s="173" t="n">
        <f aca="false">ROUND(I246*H246,2)</f>
        <v>0</v>
      </c>
      <c r="BL246" s="3" t="s">
        <v>213</v>
      </c>
      <c r="BM246" s="172" t="s">
        <v>411</v>
      </c>
    </row>
    <row r="247" s="27" customFormat="true" ht="16.5" hidden="false" customHeight="true" outlineLevel="0" collapsed="false">
      <c r="A247" s="22"/>
      <c r="B247" s="160"/>
      <c r="C247" s="161" t="s">
        <v>412</v>
      </c>
      <c r="D247" s="161" t="s">
        <v>132</v>
      </c>
      <c r="E247" s="162" t="s">
        <v>413</v>
      </c>
      <c r="F247" s="163" t="s">
        <v>414</v>
      </c>
      <c r="G247" s="164" t="s">
        <v>198</v>
      </c>
      <c r="H247" s="165" t="n">
        <v>3</v>
      </c>
      <c r="I247" s="166"/>
      <c r="J247" s="167" t="n">
        <f aca="false">ROUND(I247*H247,2)</f>
        <v>0</v>
      </c>
      <c r="K247" s="163" t="s">
        <v>143</v>
      </c>
      <c r="L247" s="23"/>
      <c r="M247" s="168"/>
      <c r="N247" s="169" t="s">
        <v>39</v>
      </c>
      <c r="O247" s="60"/>
      <c r="P247" s="170" t="n">
        <f aca="false">O247*H247</f>
        <v>0</v>
      </c>
      <c r="Q247" s="170" t="n">
        <v>0</v>
      </c>
      <c r="R247" s="170" t="n">
        <f aca="false">Q247*H247</f>
        <v>0</v>
      </c>
      <c r="S247" s="170" t="n">
        <v>0</v>
      </c>
      <c r="T247" s="17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213</v>
      </c>
      <c r="AT247" s="172" t="s">
        <v>132</v>
      </c>
      <c r="AU247" s="172" t="s">
        <v>81</v>
      </c>
      <c r="AY247" s="3" t="s">
        <v>130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79</v>
      </c>
      <c r="BK247" s="173" t="n">
        <f aca="false">ROUND(I247*H247,2)</f>
        <v>0</v>
      </c>
      <c r="BL247" s="3" t="s">
        <v>213</v>
      </c>
      <c r="BM247" s="172" t="s">
        <v>415</v>
      </c>
    </row>
    <row r="248" s="174" customFormat="true" ht="12.8" hidden="false" customHeight="false" outlineLevel="0" collapsed="false">
      <c r="B248" s="175"/>
      <c r="D248" s="176" t="s">
        <v>145</v>
      </c>
      <c r="E248" s="177"/>
      <c r="F248" s="178" t="s">
        <v>416</v>
      </c>
      <c r="H248" s="179" t="n">
        <v>3</v>
      </c>
      <c r="I248" s="180"/>
      <c r="L248" s="175"/>
      <c r="M248" s="181"/>
      <c r="N248" s="182"/>
      <c r="O248" s="182"/>
      <c r="P248" s="182"/>
      <c r="Q248" s="182"/>
      <c r="R248" s="182"/>
      <c r="S248" s="182"/>
      <c r="T248" s="183"/>
      <c r="AT248" s="177" t="s">
        <v>145</v>
      </c>
      <c r="AU248" s="177" t="s">
        <v>81</v>
      </c>
      <c r="AV248" s="174" t="s">
        <v>81</v>
      </c>
      <c r="AW248" s="174" t="s">
        <v>31</v>
      </c>
      <c r="AX248" s="174" t="s">
        <v>79</v>
      </c>
      <c r="AY248" s="177" t="s">
        <v>130</v>
      </c>
    </row>
    <row r="249" s="27" customFormat="true" ht="21.75" hidden="false" customHeight="true" outlineLevel="0" collapsed="false">
      <c r="A249" s="22"/>
      <c r="B249" s="160"/>
      <c r="C249" s="161" t="s">
        <v>417</v>
      </c>
      <c r="D249" s="161" t="s">
        <v>132</v>
      </c>
      <c r="E249" s="162" t="s">
        <v>418</v>
      </c>
      <c r="F249" s="163" t="s">
        <v>419</v>
      </c>
      <c r="G249" s="164" t="s">
        <v>198</v>
      </c>
      <c r="H249" s="165" t="n">
        <v>2</v>
      </c>
      <c r="I249" s="166"/>
      <c r="J249" s="167" t="n">
        <f aca="false">ROUND(I249*H249,2)</f>
        <v>0</v>
      </c>
      <c r="K249" s="163" t="s">
        <v>143</v>
      </c>
      <c r="L249" s="23"/>
      <c r="M249" s="168"/>
      <c r="N249" s="169" t="s">
        <v>39</v>
      </c>
      <c r="O249" s="60"/>
      <c r="P249" s="170" t="n">
        <f aca="false">O249*H249</f>
        <v>0</v>
      </c>
      <c r="Q249" s="170" t="n">
        <v>0</v>
      </c>
      <c r="R249" s="170" t="n">
        <f aca="false">Q249*H249</f>
        <v>0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213</v>
      </c>
      <c r="AT249" s="172" t="s">
        <v>132</v>
      </c>
      <c r="AU249" s="172" t="s">
        <v>81</v>
      </c>
      <c r="AY249" s="3" t="s">
        <v>130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79</v>
      </c>
      <c r="BK249" s="173" t="n">
        <f aca="false">ROUND(I249*H249,2)</f>
        <v>0</v>
      </c>
      <c r="BL249" s="3" t="s">
        <v>213</v>
      </c>
      <c r="BM249" s="172" t="s">
        <v>420</v>
      </c>
    </row>
    <row r="250" s="27" customFormat="true" ht="21.75" hidden="false" customHeight="true" outlineLevel="0" collapsed="false">
      <c r="A250" s="22"/>
      <c r="B250" s="160"/>
      <c r="C250" s="161" t="s">
        <v>421</v>
      </c>
      <c r="D250" s="161" t="s">
        <v>132</v>
      </c>
      <c r="E250" s="162" t="s">
        <v>422</v>
      </c>
      <c r="F250" s="163" t="s">
        <v>423</v>
      </c>
      <c r="G250" s="164" t="s">
        <v>303</v>
      </c>
      <c r="H250" s="165" t="n">
        <v>19</v>
      </c>
      <c r="I250" s="166"/>
      <c r="J250" s="167" t="n">
        <f aca="false">ROUND(I250*H250,2)</f>
        <v>0</v>
      </c>
      <c r="K250" s="163" t="s">
        <v>143</v>
      </c>
      <c r="L250" s="23"/>
      <c r="M250" s="168"/>
      <c r="N250" s="169" t="s">
        <v>39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213</v>
      </c>
      <c r="AT250" s="172" t="s">
        <v>132</v>
      </c>
      <c r="AU250" s="172" t="s">
        <v>81</v>
      </c>
      <c r="AY250" s="3" t="s">
        <v>130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79</v>
      </c>
      <c r="BK250" s="173" t="n">
        <f aca="false">ROUND(I250*H250,2)</f>
        <v>0</v>
      </c>
      <c r="BL250" s="3" t="s">
        <v>213</v>
      </c>
      <c r="BM250" s="172" t="s">
        <v>424</v>
      </c>
    </row>
    <row r="251" s="27" customFormat="true" ht="24.15" hidden="false" customHeight="true" outlineLevel="0" collapsed="false">
      <c r="A251" s="22"/>
      <c r="B251" s="160"/>
      <c r="C251" s="161" t="s">
        <v>425</v>
      </c>
      <c r="D251" s="161" t="s">
        <v>132</v>
      </c>
      <c r="E251" s="162" t="s">
        <v>426</v>
      </c>
      <c r="F251" s="163" t="s">
        <v>427</v>
      </c>
      <c r="G251" s="164" t="s">
        <v>428</v>
      </c>
      <c r="H251" s="204"/>
      <c r="I251" s="166"/>
      <c r="J251" s="167" t="n">
        <f aca="false">ROUND(I251*H251,2)</f>
        <v>0</v>
      </c>
      <c r="K251" s="163" t="s">
        <v>143</v>
      </c>
      <c r="L251" s="23"/>
      <c r="M251" s="168"/>
      <c r="N251" s="169" t="s">
        <v>39</v>
      </c>
      <c r="O251" s="60"/>
      <c r="P251" s="170" t="n">
        <f aca="false">O251*H251</f>
        <v>0</v>
      </c>
      <c r="Q251" s="170" t="n">
        <v>0</v>
      </c>
      <c r="R251" s="170" t="n">
        <f aca="false">Q251*H251</f>
        <v>0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213</v>
      </c>
      <c r="AT251" s="172" t="s">
        <v>132</v>
      </c>
      <c r="AU251" s="172" t="s">
        <v>81</v>
      </c>
      <c r="AY251" s="3" t="s">
        <v>130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79</v>
      </c>
      <c r="BK251" s="173" t="n">
        <f aca="false">ROUND(I251*H251,2)</f>
        <v>0</v>
      </c>
      <c r="BL251" s="3" t="s">
        <v>213</v>
      </c>
      <c r="BM251" s="172" t="s">
        <v>429</v>
      </c>
    </row>
    <row r="252" s="146" customFormat="true" ht="22.8" hidden="false" customHeight="true" outlineLevel="0" collapsed="false">
      <c r="B252" s="147"/>
      <c r="D252" s="148" t="s">
        <v>73</v>
      </c>
      <c r="E252" s="158" t="s">
        <v>430</v>
      </c>
      <c r="F252" s="158" t="s">
        <v>431</v>
      </c>
      <c r="I252" s="150"/>
      <c r="J252" s="159" t="n">
        <f aca="false">BK252</f>
        <v>0</v>
      </c>
      <c r="L252" s="147"/>
      <c r="M252" s="152"/>
      <c r="N252" s="153"/>
      <c r="O252" s="153"/>
      <c r="P252" s="154" t="n">
        <f aca="false">SUM(P253:P262)</f>
        <v>0</v>
      </c>
      <c r="Q252" s="153"/>
      <c r="R252" s="154" t="n">
        <f aca="false">SUM(R253:R262)</f>
        <v>0.0552</v>
      </c>
      <c r="S252" s="153"/>
      <c r="T252" s="155" t="n">
        <f aca="false">SUM(T253:T262)</f>
        <v>0.07552</v>
      </c>
      <c r="AR252" s="148" t="s">
        <v>81</v>
      </c>
      <c r="AT252" s="156" t="s">
        <v>73</v>
      </c>
      <c r="AU252" s="156" t="s">
        <v>79</v>
      </c>
      <c r="AY252" s="148" t="s">
        <v>130</v>
      </c>
      <c r="BK252" s="157" t="n">
        <f aca="false">SUM(BK253:BK262)</f>
        <v>0</v>
      </c>
    </row>
    <row r="253" s="27" customFormat="true" ht="24.15" hidden="false" customHeight="true" outlineLevel="0" collapsed="false">
      <c r="A253" s="22"/>
      <c r="B253" s="160"/>
      <c r="C253" s="161" t="s">
        <v>432</v>
      </c>
      <c r="D253" s="161" t="s">
        <v>132</v>
      </c>
      <c r="E253" s="162" t="s">
        <v>433</v>
      </c>
      <c r="F253" s="163" t="s">
        <v>434</v>
      </c>
      <c r="G253" s="164" t="s">
        <v>303</v>
      </c>
      <c r="H253" s="165" t="n">
        <v>32</v>
      </c>
      <c r="I253" s="166"/>
      <c r="J253" s="167" t="n">
        <f aca="false">ROUND(I253*H253,2)</f>
        <v>0</v>
      </c>
      <c r="K253" s="163" t="s">
        <v>143</v>
      </c>
      <c r="L253" s="23"/>
      <c r="M253" s="168"/>
      <c r="N253" s="169" t="s">
        <v>39</v>
      </c>
      <c r="O253" s="60"/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0.00213</v>
      </c>
      <c r="T253" s="171" t="n">
        <f aca="false">S253*H253</f>
        <v>0.06816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213</v>
      </c>
      <c r="AT253" s="172" t="s">
        <v>132</v>
      </c>
      <c r="AU253" s="172" t="s">
        <v>81</v>
      </c>
      <c r="AY253" s="3" t="s">
        <v>130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79</v>
      </c>
      <c r="BK253" s="173" t="n">
        <f aca="false">ROUND(I253*H253,2)</f>
        <v>0</v>
      </c>
      <c r="BL253" s="3" t="s">
        <v>213</v>
      </c>
      <c r="BM253" s="172" t="s">
        <v>435</v>
      </c>
    </row>
    <row r="254" s="27" customFormat="true" ht="24.15" hidden="false" customHeight="true" outlineLevel="0" collapsed="false">
      <c r="A254" s="22"/>
      <c r="B254" s="160"/>
      <c r="C254" s="161" t="s">
        <v>436</v>
      </c>
      <c r="D254" s="161" t="s">
        <v>132</v>
      </c>
      <c r="E254" s="162" t="s">
        <v>437</v>
      </c>
      <c r="F254" s="163" t="s">
        <v>438</v>
      </c>
      <c r="G254" s="164" t="s">
        <v>303</v>
      </c>
      <c r="H254" s="165" t="n">
        <v>20</v>
      </c>
      <c r="I254" s="166"/>
      <c r="J254" s="167" t="n">
        <f aca="false">ROUND(I254*H254,2)</f>
        <v>0</v>
      </c>
      <c r="K254" s="163" t="s">
        <v>143</v>
      </c>
      <c r="L254" s="23"/>
      <c r="M254" s="168"/>
      <c r="N254" s="169" t="s">
        <v>39</v>
      </c>
      <c r="O254" s="60"/>
      <c r="P254" s="170" t="n">
        <f aca="false">O254*H254</f>
        <v>0</v>
      </c>
      <c r="Q254" s="170" t="n">
        <v>0.00098</v>
      </c>
      <c r="R254" s="170" t="n">
        <f aca="false">Q254*H254</f>
        <v>0.0196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213</v>
      </c>
      <c r="AT254" s="172" t="s">
        <v>132</v>
      </c>
      <c r="AU254" s="172" t="s">
        <v>81</v>
      </c>
      <c r="AY254" s="3" t="s">
        <v>130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79</v>
      </c>
      <c r="BK254" s="173" t="n">
        <f aca="false">ROUND(I254*H254,2)</f>
        <v>0</v>
      </c>
      <c r="BL254" s="3" t="s">
        <v>213</v>
      </c>
      <c r="BM254" s="172" t="s">
        <v>439</v>
      </c>
    </row>
    <row r="255" s="27" customFormat="true" ht="24.15" hidden="false" customHeight="true" outlineLevel="0" collapsed="false">
      <c r="A255" s="22"/>
      <c r="B255" s="160"/>
      <c r="C255" s="161" t="s">
        <v>440</v>
      </c>
      <c r="D255" s="161" t="s">
        <v>132</v>
      </c>
      <c r="E255" s="162" t="s">
        <v>441</v>
      </c>
      <c r="F255" s="163" t="s">
        <v>442</v>
      </c>
      <c r="G255" s="164" t="s">
        <v>303</v>
      </c>
      <c r="H255" s="165" t="n">
        <v>20</v>
      </c>
      <c r="I255" s="166"/>
      <c r="J255" s="167" t="n">
        <f aca="false">ROUND(I255*H255,2)</f>
        <v>0</v>
      </c>
      <c r="K255" s="163" t="s">
        <v>143</v>
      </c>
      <c r="L255" s="23"/>
      <c r="M255" s="168"/>
      <c r="N255" s="169" t="s">
        <v>39</v>
      </c>
      <c r="O255" s="60"/>
      <c r="P255" s="170" t="n">
        <f aca="false">O255*H255</f>
        <v>0</v>
      </c>
      <c r="Q255" s="170" t="n">
        <v>0.00126</v>
      </c>
      <c r="R255" s="170" t="n">
        <f aca="false">Q255*H255</f>
        <v>0.0252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213</v>
      </c>
      <c r="AT255" s="172" t="s">
        <v>132</v>
      </c>
      <c r="AU255" s="172" t="s">
        <v>81</v>
      </c>
      <c r="AY255" s="3" t="s">
        <v>130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79</v>
      </c>
      <c r="BK255" s="173" t="n">
        <f aca="false">ROUND(I255*H255,2)</f>
        <v>0</v>
      </c>
      <c r="BL255" s="3" t="s">
        <v>213</v>
      </c>
      <c r="BM255" s="172" t="s">
        <v>443</v>
      </c>
    </row>
    <row r="256" s="27" customFormat="true" ht="37.8" hidden="false" customHeight="true" outlineLevel="0" collapsed="false">
      <c r="A256" s="22"/>
      <c r="B256" s="160"/>
      <c r="C256" s="161" t="s">
        <v>444</v>
      </c>
      <c r="D256" s="161" t="s">
        <v>132</v>
      </c>
      <c r="E256" s="162" t="s">
        <v>445</v>
      </c>
      <c r="F256" s="163" t="s">
        <v>446</v>
      </c>
      <c r="G256" s="164" t="s">
        <v>303</v>
      </c>
      <c r="H256" s="165" t="n">
        <v>20</v>
      </c>
      <c r="I256" s="166"/>
      <c r="J256" s="167" t="n">
        <f aca="false">ROUND(I256*H256,2)</f>
        <v>0</v>
      </c>
      <c r="K256" s="163" t="s">
        <v>143</v>
      </c>
      <c r="L256" s="23"/>
      <c r="M256" s="168"/>
      <c r="N256" s="169" t="s">
        <v>39</v>
      </c>
      <c r="O256" s="60"/>
      <c r="P256" s="170" t="n">
        <f aca="false">O256*H256</f>
        <v>0</v>
      </c>
      <c r="Q256" s="170" t="n">
        <v>5E-005</v>
      </c>
      <c r="R256" s="170" t="n">
        <f aca="false">Q256*H256</f>
        <v>0.001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213</v>
      </c>
      <c r="AT256" s="172" t="s">
        <v>132</v>
      </c>
      <c r="AU256" s="172" t="s">
        <v>81</v>
      </c>
      <c r="AY256" s="3" t="s">
        <v>130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79</v>
      </c>
      <c r="BK256" s="173" t="n">
        <f aca="false">ROUND(I256*H256,2)</f>
        <v>0</v>
      </c>
      <c r="BL256" s="3" t="s">
        <v>213</v>
      </c>
      <c r="BM256" s="172" t="s">
        <v>447</v>
      </c>
    </row>
    <row r="257" s="27" customFormat="true" ht="37.8" hidden="false" customHeight="true" outlineLevel="0" collapsed="false">
      <c r="A257" s="22"/>
      <c r="B257" s="160"/>
      <c r="C257" s="161" t="s">
        <v>448</v>
      </c>
      <c r="D257" s="161" t="s">
        <v>132</v>
      </c>
      <c r="E257" s="162" t="s">
        <v>449</v>
      </c>
      <c r="F257" s="163" t="s">
        <v>450</v>
      </c>
      <c r="G257" s="164" t="s">
        <v>303</v>
      </c>
      <c r="H257" s="165" t="n">
        <v>20</v>
      </c>
      <c r="I257" s="166"/>
      <c r="J257" s="167" t="n">
        <f aca="false">ROUND(I257*H257,2)</f>
        <v>0</v>
      </c>
      <c r="K257" s="163" t="s">
        <v>143</v>
      </c>
      <c r="L257" s="23"/>
      <c r="M257" s="168"/>
      <c r="N257" s="169" t="s">
        <v>39</v>
      </c>
      <c r="O257" s="60"/>
      <c r="P257" s="170" t="n">
        <f aca="false">O257*H257</f>
        <v>0</v>
      </c>
      <c r="Q257" s="170" t="n">
        <v>7E-005</v>
      </c>
      <c r="R257" s="170" t="n">
        <f aca="false">Q257*H257</f>
        <v>0.0014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213</v>
      </c>
      <c r="AT257" s="172" t="s">
        <v>132</v>
      </c>
      <c r="AU257" s="172" t="s">
        <v>81</v>
      </c>
      <c r="AY257" s="3" t="s">
        <v>130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79</v>
      </c>
      <c r="BK257" s="173" t="n">
        <f aca="false">ROUND(I257*H257,2)</f>
        <v>0</v>
      </c>
      <c r="BL257" s="3" t="s">
        <v>213</v>
      </c>
      <c r="BM257" s="172" t="s">
        <v>451</v>
      </c>
    </row>
    <row r="258" s="27" customFormat="true" ht="16.5" hidden="false" customHeight="true" outlineLevel="0" collapsed="false">
      <c r="A258" s="22"/>
      <c r="B258" s="160"/>
      <c r="C258" s="161" t="s">
        <v>452</v>
      </c>
      <c r="D258" s="161" t="s">
        <v>132</v>
      </c>
      <c r="E258" s="162" t="s">
        <v>453</v>
      </c>
      <c r="F258" s="163" t="s">
        <v>454</v>
      </c>
      <c r="G258" s="164" t="s">
        <v>303</v>
      </c>
      <c r="H258" s="165" t="n">
        <v>32</v>
      </c>
      <c r="I258" s="166"/>
      <c r="J258" s="167" t="n">
        <f aca="false">ROUND(I258*H258,2)</f>
        <v>0</v>
      </c>
      <c r="K258" s="163" t="s">
        <v>143</v>
      </c>
      <c r="L258" s="23"/>
      <c r="M258" s="168"/>
      <c r="N258" s="169" t="s">
        <v>39</v>
      </c>
      <c r="O258" s="60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0.00023</v>
      </c>
      <c r="T258" s="171" t="n">
        <f aca="false">S258*H258</f>
        <v>0.00736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213</v>
      </c>
      <c r="AT258" s="172" t="s">
        <v>132</v>
      </c>
      <c r="AU258" s="172" t="s">
        <v>81</v>
      </c>
      <c r="AY258" s="3" t="s">
        <v>130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79</v>
      </c>
      <c r="BK258" s="173" t="n">
        <f aca="false">ROUND(I258*H258,2)</f>
        <v>0</v>
      </c>
      <c r="BL258" s="3" t="s">
        <v>213</v>
      </c>
      <c r="BM258" s="172" t="s">
        <v>455</v>
      </c>
    </row>
    <row r="259" s="27" customFormat="true" ht="16.5" hidden="false" customHeight="true" outlineLevel="0" collapsed="false">
      <c r="A259" s="22"/>
      <c r="B259" s="160"/>
      <c r="C259" s="161" t="s">
        <v>456</v>
      </c>
      <c r="D259" s="161" t="s">
        <v>132</v>
      </c>
      <c r="E259" s="162" t="s">
        <v>457</v>
      </c>
      <c r="F259" s="163" t="s">
        <v>458</v>
      </c>
      <c r="G259" s="164" t="s">
        <v>198</v>
      </c>
      <c r="H259" s="165" t="n">
        <v>10</v>
      </c>
      <c r="I259" s="166"/>
      <c r="J259" s="167" t="n">
        <f aca="false">ROUND(I259*H259,2)</f>
        <v>0</v>
      </c>
      <c r="K259" s="163" t="s">
        <v>143</v>
      </c>
      <c r="L259" s="23"/>
      <c r="M259" s="168"/>
      <c r="N259" s="169" t="s">
        <v>39</v>
      </c>
      <c r="O259" s="60"/>
      <c r="P259" s="170" t="n">
        <f aca="false">O259*H259</f>
        <v>0</v>
      </c>
      <c r="Q259" s="170" t="n">
        <v>0</v>
      </c>
      <c r="R259" s="170" t="n">
        <f aca="false">Q259*H259</f>
        <v>0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213</v>
      </c>
      <c r="AT259" s="172" t="s">
        <v>132</v>
      </c>
      <c r="AU259" s="172" t="s">
        <v>81</v>
      </c>
      <c r="AY259" s="3" t="s">
        <v>130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79</v>
      </c>
      <c r="BK259" s="173" t="n">
        <f aca="false">ROUND(I259*H259,2)</f>
        <v>0</v>
      </c>
      <c r="BL259" s="3" t="s">
        <v>213</v>
      </c>
      <c r="BM259" s="172" t="s">
        <v>459</v>
      </c>
    </row>
    <row r="260" s="27" customFormat="true" ht="24.15" hidden="false" customHeight="true" outlineLevel="0" collapsed="false">
      <c r="A260" s="22"/>
      <c r="B260" s="160"/>
      <c r="C260" s="161" t="s">
        <v>460</v>
      </c>
      <c r="D260" s="161" t="s">
        <v>132</v>
      </c>
      <c r="E260" s="162" t="s">
        <v>461</v>
      </c>
      <c r="F260" s="163" t="s">
        <v>462</v>
      </c>
      <c r="G260" s="164" t="s">
        <v>303</v>
      </c>
      <c r="H260" s="165" t="n">
        <v>40</v>
      </c>
      <c r="I260" s="166"/>
      <c r="J260" s="167" t="n">
        <f aca="false">ROUND(I260*H260,2)</f>
        <v>0</v>
      </c>
      <c r="K260" s="163" t="s">
        <v>143</v>
      </c>
      <c r="L260" s="23"/>
      <c r="M260" s="168"/>
      <c r="N260" s="169" t="s">
        <v>39</v>
      </c>
      <c r="O260" s="60"/>
      <c r="P260" s="170" t="n">
        <f aca="false">O260*H260</f>
        <v>0</v>
      </c>
      <c r="Q260" s="170" t="n">
        <v>0.00019</v>
      </c>
      <c r="R260" s="170" t="n">
        <f aca="false">Q260*H260</f>
        <v>0.0076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213</v>
      </c>
      <c r="AT260" s="172" t="s">
        <v>132</v>
      </c>
      <c r="AU260" s="172" t="s">
        <v>81</v>
      </c>
      <c r="AY260" s="3" t="s">
        <v>130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79</v>
      </c>
      <c r="BK260" s="173" t="n">
        <f aca="false">ROUND(I260*H260,2)</f>
        <v>0</v>
      </c>
      <c r="BL260" s="3" t="s">
        <v>213</v>
      </c>
      <c r="BM260" s="172" t="s">
        <v>463</v>
      </c>
    </row>
    <row r="261" s="27" customFormat="true" ht="21.75" hidden="false" customHeight="true" outlineLevel="0" collapsed="false">
      <c r="A261" s="22"/>
      <c r="B261" s="160"/>
      <c r="C261" s="161" t="s">
        <v>464</v>
      </c>
      <c r="D261" s="161" t="s">
        <v>132</v>
      </c>
      <c r="E261" s="162" t="s">
        <v>465</v>
      </c>
      <c r="F261" s="163" t="s">
        <v>466</v>
      </c>
      <c r="G261" s="164" t="s">
        <v>303</v>
      </c>
      <c r="H261" s="165" t="n">
        <v>40</v>
      </c>
      <c r="I261" s="166"/>
      <c r="J261" s="167" t="n">
        <f aca="false">ROUND(I261*H261,2)</f>
        <v>0</v>
      </c>
      <c r="K261" s="163" t="s">
        <v>143</v>
      </c>
      <c r="L261" s="23"/>
      <c r="M261" s="168"/>
      <c r="N261" s="169" t="s">
        <v>39</v>
      </c>
      <c r="O261" s="60"/>
      <c r="P261" s="170" t="n">
        <f aca="false">O261*H261</f>
        <v>0</v>
      </c>
      <c r="Q261" s="170" t="n">
        <v>1E-005</v>
      </c>
      <c r="R261" s="170" t="n">
        <f aca="false">Q261*H261</f>
        <v>0.0004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213</v>
      </c>
      <c r="AT261" s="172" t="s">
        <v>132</v>
      </c>
      <c r="AU261" s="172" t="s">
        <v>81</v>
      </c>
      <c r="AY261" s="3" t="s">
        <v>130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79</v>
      </c>
      <c r="BK261" s="173" t="n">
        <f aca="false">ROUND(I261*H261,2)</f>
        <v>0</v>
      </c>
      <c r="BL261" s="3" t="s">
        <v>213</v>
      </c>
      <c r="BM261" s="172" t="s">
        <v>467</v>
      </c>
    </row>
    <row r="262" s="27" customFormat="true" ht="24.15" hidden="false" customHeight="true" outlineLevel="0" collapsed="false">
      <c r="A262" s="22"/>
      <c r="B262" s="160"/>
      <c r="C262" s="161" t="s">
        <v>468</v>
      </c>
      <c r="D262" s="161" t="s">
        <v>132</v>
      </c>
      <c r="E262" s="162" t="s">
        <v>469</v>
      </c>
      <c r="F262" s="163" t="s">
        <v>470</v>
      </c>
      <c r="G262" s="164" t="s">
        <v>428</v>
      </c>
      <c r="H262" s="204"/>
      <c r="I262" s="166"/>
      <c r="J262" s="167" t="n">
        <f aca="false">ROUND(I262*H262,2)</f>
        <v>0</v>
      </c>
      <c r="K262" s="163" t="s">
        <v>143</v>
      </c>
      <c r="L262" s="23"/>
      <c r="M262" s="168"/>
      <c r="N262" s="169" t="s">
        <v>39</v>
      </c>
      <c r="O262" s="60"/>
      <c r="P262" s="170" t="n">
        <f aca="false">O262*H262</f>
        <v>0</v>
      </c>
      <c r="Q262" s="170" t="n">
        <v>0</v>
      </c>
      <c r="R262" s="170" t="n">
        <f aca="false">Q262*H262</f>
        <v>0</v>
      </c>
      <c r="S262" s="170" t="n">
        <v>0</v>
      </c>
      <c r="T262" s="171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213</v>
      </c>
      <c r="AT262" s="172" t="s">
        <v>132</v>
      </c>
      <c r="AU262" s="172" t="s">
        <v>81</v>
      </c>
      <c r="AY262" s="3" t="s">
        <v>130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79</v>
      </c>
      <c r="BK262" s="173" t="n">
        <f aca="false">ROUND(I262*H262,2)</f>
        <v>0</v>
      </c>
      <c r="BL262" s="3" t="s">
        <v>213</v>
      </c>
      <c r="BM262" s="172" t="s">
        <v>471</v>
      </c>
    </row>
    <row r="263" s="146" customFormat="true" ht="22.8" hidden="false" customHeight="true" outlineLevel="0" collapsed="false">
      <c r="B263" s="147"/>
      <c r="D263" s="148" t="s">
        <v>73</v>
      </c>
      <c r="E263" s="158" t="s">
        <v>472</v>
      </c>
      <c r="F263" s="158" t="s">
        <v>473</v>
      </c>
      <c r="I263" s="150"/>
      <c r="J263" s="159" t="n">
        <f aca="false">BK263</f>
        <v>0</v>
      </c>
      <c r="L263" s="147"/>
      <c r="M263" s="152"/>
      <c r="N263" s="153"/>
      <c r="O263" s="153"/>
      <c r="P263" s="154" t="n">
        <f aca="false">SUM(P264:P280)</f>
        <v>0</v>
      </c>
      <c r="Q263" s="153"/>
      <c r="R263" s="154" t="n">
        <f aca="false">SUM(R264:R280)</f>
        <v>0.07834</v>
      </c>
      <c r="S263" s="153"/>
      <c r="T263" s="155" t="n">
        <f aca="false">SUM(T264:T280)</f>
        <v>0.17618</v>
      </c>
      <c r="AR263" s="148" t="s">
        <v>81</v>
      </c>
      <c r="AT263" s="156" t="s">
        <v>73</v>
      </c>
      <c r="AU263" s="156" t="s">
        <v>79</v>
      </c>
      <c r="AY263" s="148" t="s">
        <v>130</v>
      </c>
      <c r="BK263" s="157" t="n">
        <f aca="false">SUM(BK264:BK280)</f>
        <v>0</v>
      </c>
    </row>
    <row r="264" s="27" customFormat="true" ht="16.5" hidden="false" customHeight="true" outlineLevel="0" collapsed="false">
      <c r="A264" s="22"/>
      <c r="B264" s="160"/>
      <c r="C264" s="161" t="s">
        <v>474</v>
      </c>
      <c r="D264" s="161" t="s">
        <v>132</v>
      </c>
      <c r="E264" s="162" t="s">
        <v>475</v>
      </c>
      <c r="F264" s="163" t="s">
        <v>476</v>
      </c>
      <c r="G264" s="164" t="s">
        <v>477</v>
      </c>
      <c r="H264" s="165" t="n">
        <v>2</v>
      </c>
      <c r="I264" s="166"/>
      <c r="J264" s="167" t="n">
        <f aca="false">ROUND(I264*H264,2)</f>
        <v>0</v>
      </c>
      <c r="K264" s="163" t="s">
        <v>143</v>
      </c>
      <c r="L264" s="23"/>
      <c r="M264" s="168"/>
      <c r="N264" s="169" t="s">
        <v>39</v>
      </c>
      <c r="O264" s="60"/>
      <c r="P264" s="170" t="n">
        <f aca="false">O264*H264</f>
        <v>0</v>
      </c>
      <c r="Q264" s="170" t="n">
        <v>0</v>
      </c>
      <c r="R264" s="170" t="n">
        <f aca="false">Q264*H264</f>
        <v>0</v>
      </c>
      <c r="S264" s="170" t="n">
        <v>0.0342</v>
      </c>
      <c r="T264" s="171" t="n">
        <f aca="false">S264*H264</f>
        <v>0.0684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213</v>
      </c>
      <c r="AT264" s="172" t="s">
        <v>132</v>
      </c>
      <c r="AU264" s="172" t="s">
        <v>81</v>
      </c>
      <c r="AY264" s="3" t="s">
        <v>130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79</v>
      </c>
      <c r="BK264" s="173" t="n">
        <f aca="false">ROUND(I264*H264,2)</f>
        <v>0</v>
      </c>
      <c r="BL264" s="3" t="s">
        <v>213</v>
      </c>
      <c r="BM264" s="172" t="s">
        <v>478</v>
      </c>
    </row>
    <row r="265" s="27" customFormat="true" ht="33" hidden="false" customHeight="true" outlineLevel="0" collapsed="false">
      <c r="A265" s="22"/>
      <c r="B265" s="160"/>
      <c r="C265" s="161" t="s">
        <v>479</v>
      </c>
      <c r="D265" s="161" t="s">
        <v>132</v>
      </c>
      <c r="E265" s="162" t="s">
        <v>480</v>
      </c>
      <c r="F265" s="163" t="s">
        <v>481</v>
      </c>
      <c r="G265" s="164" t="s">
        <v>477</v>
      </c>
      <c r="H265" s="165" t="n">
        <v>2</v>
      </c>
      <c r="I265" s="166"/>
      <c r="J265" s="167" t="n">
        <f aca="false">ROUND(I265*H265,2)</f>
        <v>0</v>
      </c>
      <c r="K265" s="163"/>
      <c r="L265" s="23"/>
      <c r="M265" s="168"/>
      <c r="N265" s="169" t="s">
        <v>39</v>
      </c>
      <c r="O265" s="60"/>
      <c r="P265" s="170" t="n">
        <f aca="false">O265*H265</f>
        <v>0</v>
      </c>
      <c r="Q265" s="170" t="n">
        <v>0.01697</v>
      </c>
      <c r="R265" s="170" t="n">
        <f aca="false">Q265*H265</f>
        <v>0.03394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213</v>
      </c>
      <c r="AT265" s="172" t="s">
        <v>132</v>
      </c>
      <c r="AU265" s="172" t="s">
        <v>81</v>
      </c>
      <c r="AY265" s="3" t="s">
        <v>130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79</v>
      </c>
      <c r="BK265" s="173" t="n">
        <f aca="false">ROUND(I265*H265,2)</f>
        <v>0</v>
      </c>
      <c r="BL265" s="3" t="s">
        <v>213</v>
      </c>
      <c r="BM265" s="172" t="s">
        <v>482</v>
      </c>
    </row>
    <row r="266" s="27" customFormat="true" ht="16.5" hidden="false" customHeight="true" outlineLevel="0" collapsed="false">
      <c r="A266" s="22"/>
      <c r="B266" s="160"/>
      <c r="C266" s="161" t="s">
        <v>483</v>
      </c>
      <c r="D266" s="161" t="s">
        <v>132</v>
      </c>
      <c r="E266" s="162" t="s">
        <v>484</v>
      </c>
      <c r="F266" s="163" t="s">
        <v>485</v>
      </c>
      <c r="G266" s="164" t="s">
        <v>477</v>
      </c>
      <c r="H266" s="165" t="n">
        <v>1</v>
      </c>
      <c r="I266" s="166"/>
      <c r="J266" s="167" t="n">
        <f aca="false">ROUND(I266*H266,2)</f>
        <v>0</v>
      </c>
      <c r="K266" s="163" t="s">
        <v>143</v>
      </c>
      <c r="L266" s="23"/>
      <c r="M266" s="168"/>
      <c r="N266" s="169" t="s">
        <v>39</v>
      </c>
      <c r="O266" s="60"/>
      <c r="P266" s="170" t="n">
        <f aca="false">O266*H266</f>
        <v>0</v>
      </c>
      <c r="Q266" s="170" t="n">
        <v>0</v>
      </c>
      <c r="R266" s="170" t="n">
        <f aca="false">Q266*H266</f>
        <v>0</v>
      </c>
      <c r="S266" s="170" t="n">
        <v>0.01946</v>
      </c>
      <c r="T266" s="171" t="n">
        <f aca="false">S266*H266</f>
        <v>0.01946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213</v>
      </c>
      <c r="AT266" s="172" t="s">
        <v>132</v>
      </c>
      <c r="AU266" s="172" t="s">
        <v>81</v>
      </c>
      <c r="AY266" s="3" t="s">
        <v>130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79</v>
      </c>
      <c r="BK266" s="173" t="n">
        <f aca="false">ROUND(I266*H266,2)</f>
        <v>0</v>
      </c>
      <c r="BL266" s="3" t="s">
        <v>213</v>
      </c>
      <c r="BM266" s="172" t="s">
        <v>486</v>
      </c>
    </row>
    <row r="267" s="27" customFormat="true" ht="24.15" hidden="false" customHeight="true" outlineLevel="0" collapsed="false">
      <c r="A267" s="22"/>
      <c r="B267" s="160"/>
      <c r="C267" s="161" t="s">
        <v>487</v>
      </c>
      <c r="D267" s="161" t="s">
        <v>132</v>
      </c>
      <c r="E267" s="162" t="s">
        <v>488</v>
      </c>
      <c r="F267" s="163" t="s">
        <v>489</v>
      </c>
      <c r="G267" s="164" t="s">
        <v>477</v>
      </c>
      <c r="H267" s="165" t="n">
        <v>1</v>
      </c>
      <c r="I267" s="166"/>
      <c r="J267" s="167" t="n">
        <f aca="false">ROUND(I267*H267,2)</f>
        <v>0</v>
      </c>
      <c r="K267" s="163" t="s">
        <v>143</v>
      </c>
      <c r="L267" s="23"/>
      <c r="M267" s="168"/>
      <c r="N267" s="169" t="s">
        <v>39</v>
      </c>
      <c r="O267" s="60"/>
      <c r="P267" s="170" t="n">
        <f aca="false">O267*H267</f>
        <v>0</v>
      </c>
      <c r="Q267" s="170" t="n">
        <v>0.02613</v>
      </c>
      <c r="R267" s="170" t="n">
        <f aca="false">Q267*H267</f>
        <v>0.02613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213</v>
      </c>
      <c r="AT267" s="172" t="s">
        <v>132</v>
      </c>
      <c r="AU267" s="172" t="s">
        <v>81</v>
      </c>
      <c r="AY267" s="3" t="s">
        <v>130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79</v>
      </c>
      <c r="BK267" s="173" t="n">
        <f aca="false">ROUND(I267*H267,2)</f>
        <v>0</v>
      </c>
      <c r="BL267" s="3" t="s">
        <v>213</v>
      </c>
      <c r="BM267" s="172" t="s">
        <v>490</v>
      </c>
    </row>
    <row r="268" s="27" customFormat="true" ht="16.5" hidden="false" customHeight="true" outlineLevel="0" collapsed="false">
      <c r="A268" s="22"/>
      <c r="B268" s="160"/>
      <c r="C268" s="161" t="s">
        <v>491</v>
      </c>
      <c r="D268" s="161" t="s">
        <v>132</v>
      </c>
      <c r="E268" s="162" t="s">
        <v>492</v>
      </c>
      <c r="F268" s="163" t="s">
        <v>493</v>
      </c>
      <c r="G268" s="164" t="s">
        <v>477</v>
      </c>
      <c r="H268" s="165" t="n">
        <v>1</v>
      </c>
      <c r="I268" s="166"/>
      <c r="J268" s="167" t="n">
        <f aca="false">ROUND(I268*H268,2)</f>
        <v>0</v>
      </c>
      <c r="K268" s="163" t="s">
        <v>143</v>
      </c>
      <c r="L268" s="23"/>
      <c r="M268" s="168"/>
      <c r="N268" s="169" t="s">
        <v>39</v>
      </c>
      <c r="O268" s="60"/>
      <c r="P268" s="170" t="n">
        <f aca="false">O268*H268</f>
        <v>0</v>
      </c>
      <c r="Q268" s="170" t="n">
        <v>0</v>
      </c>
      <c r="R268" s="170" t="n">
        <f aca="false">Q268*H268</f>
        <v>0</v>
      </c>
      <c r="S268" s="170" t="n">
        <v>0.0347</v>
      </c>
      <c r="T268" s="171" t="n">
        <f aca="false">S268*H268</f>
        <v>0.0347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213</v>
      </c>
      <c r="AT268" s="172" t="s">
        <v>132</v>
      </c>
      <c r="AU268" s="172" t="s">
        <v>81</v>
      </c>
      <c r="AY268" s="3" t="s">
        <v>130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79</v>
      </c>
      <c r="BK268" s="173" t="n">
        <f aca="false">ROUND(I268*H268,2)</f>
        <v>0</v>
      </c>
      <c r="BL268" s="3" t="s">
        <v>213</v>
      </c>
      <c r="BM268" s="172" t="s">
        <v>494</v>
      </c>
    </row>
    <row r="269" s="27" customFormat="true" ht="24.15" hidden="false" customHeight="true" outlineLevel="0" collapsed="false">
      <c r="A269" s="22"/>
      <c r="B269" s="160"/>
      <c r="C269" s="161" t="s">
        <v>495</v>
      </c>
      <c r="D269" s="161" t="s">
        <v>132</v>
      </c>
      <c r="E269" s="162" t="s">
        <v>496</v>
      </c>
      <c r="F269" s="163" t="s">
        <v>497</v>
      </c>
      <c r="G269" s="164" t="s">
        <v>477</v>
      </c>
      <c r="H269" s="165" t="n">
        <v>1</v>
      </c>
      <c r="I269" s="166"/>
      <c r="J269" s="167" t="n">
        <f aca="false">ROUND(I269*H269,2)</f>
        <v>0</v>
      </c>
      <c r="K269" s="163" t="s">
        <v>143</v>
      </c>
      <c r="L269" s="23"/>
      <c r="M269" s="168"/>
      <c r="N269" s="169" t="s">
        <v>39</v>
      </c>
      <c r="O269" s="60"/>
      <c r="P269" s="170" t="n">
        <f aca="false">O269*H269</f>
        <v>0</v>
      </c>
      <c r="Q269" s="170" t="n">
        <v>0.01475</v>
      </c>
      <c r="R269" s="170" t="n">
        <f aca="false">Q269*H269</f>
        <v>0.01475</v>
      </c>
      <c r="S269" s="170" t="n">
        <v>0</v>
      </c>
      <c r="T269" s="171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213</v>
      </c>
      <c r="AT269" s="172" t="s">
        <v>132</v>
      </c>
      <c r="AU269" s="172" t="s">
        <v>81</v>
      </c>
      <c r="AY269" s="3" t="s">
        <v>130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79</v>
      </c>
      <c r="BK269" s="173" t="n">
        <f aca="false">ROUND(I269*H269,2)</f>
        <v>0</v>
      </c>
      <c r="BL269" s="3" t="s">
        <v>213</v>
      </c>
      <c r="BM269" s="172" t="s">
        <v>498</v>
      </c>
    </row>
    <row r="270" s="27" customFormat="true" ht="16.5" hidden="false" customHeight="true" outlineLevel="0" collapsed="false">
      <c r="A270" s="22"/>
      <c r="B270" s="160"/>
      <c r="C270" s="161" t="s">
        <v>499</v>
      </c>
      <c r="D270" s="161" t="s">
        <v>132</v>
      </c>
      <c r="E270" s="162" t="s">
        <v>500</v>
      </c>
      <c r="F270" s="163" t="s">
        <v>501</v>
      </c>
      <c r="G270" s="164" t="s">
        <v>477</v>
      </c>
      <c r="H270" s="165" t="n">
        <v>1</v>
      </c>
      <c r="I270" s="166"/>
      <c r="J270" s="167" t="n">
        <f aca="false">ROUND(I270*H270,2)</f>
        <v>0</v>
      </c>
      <c r="K270" s="163" t="s">
        <v>143</v>
      </c>
      <c r="L270" s="23"/>
      <c r="M270" s="168"/>
      <c r="N270" s="169" t="s">
        <v>39</v>
      </c>
      <c r="O270" s="60"/>
      <c r="P270" s="170" t="n">
        <f aca="false">O270*H270</f>
        <v>0</v>
      </c>
      <c r="Q270" s="170" t="n">
        <v>0</v>
      </c>
      <c r="R270" s="170" t="n">
        <f aca="false">Q270*H270</f>
        <v>0</v>
      </c>
      <c r="S270" s="170" t="n">
        <v>0.00156</v>
      </c>
      <c r="T270" s="171" t="n">
        <f aca="false">S270*H270</f>
        <v>0.00156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213</v>
      </c>
      <c r="AT270" s="172" t="s">
        <v>132</v>
      </c>
      <c r="AU270" s="172" t="s">
        <v>81</v>
      </c>
      <c r="AY270" s="3" t="s">
        <v>130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79</v>
      </c>
      <c r="BK270" s="173" t="n">
        <f aca="false">ROUND(I270*H270,2)</f>
        <v>0</v>
      </c>
      <c r="BL270" s="3" t="s">
        <v>213</v>
      </c>
      <c r="BM270" s="172" t="s">
        <v>502</v>
      </c>
    </row>
    <row r="271" s="27" customFormat="true" ht="16.5" hidden="false" customHeight="true" outlineLevel="0" collapsed="false">
      <c r="A271" s="22"/>
      <c r="B271" s="160"/>
      <c r="C271" s="161" t="s">
        <v>503</v>
      </c>
      <c r="D271" s="161" t="s">
        <v>132</v>
      </c>
      <c r="E271" s="162" t="s">
        <v>504</v>
      </c>
      <c r="F271" s="163" t="s">
        <v>505</v>
      </c>
      <c r="G271" s="164" t="s">
        <v>477</v>
      </c>
      <c r="H271" s="165" t="n">
        <v>1</v>
      </c>
      <c r="I271" s="166"/>
      <c r="J271" s="167" t="n">
        <f aca="false">ROUND(I271*H271,2)</f>
        <v>0</v>
      </c>
      <c r="K271" s="163" t="s">
        <v>143</v>
      </c>
      <c r="L271" s="23"/>
      <c r="M271" s="168"/>
      <c r="N271" s="169" t="s">
        <v>39</v>
      </c>
      <c r="O271" s="60"/>
      <c r="P271" s="170" t="n">
        <f aca="false">O271*H271</f>
        <v>0</v>
      </c>
      <c r="Q271" s="170" t="n">
        <v>0</v>
      </c>
      <c r="R271" s="170" t="n">
        <f aca="false">Q271*H271</f>
        <v>0</v>
      </c>
      <c r="S271" s="170" t="n">
        <v>0.00086</v>
      </c>
      <c r="T271" s="171" t="n">
        <f aca="false">S271*H271</f>
        <v>0.00086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213</v>
      </c>
      <c r="AT271" s="172" t="s">
        <v>132</v>
      </c>
      <c r="AU271" s="172" t="s">
        <v>81</v>
      </c>
      <c r="AY271" s="3" t="s">
        <v>130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79</v>
      </c>
      <c r="BK271" s="173" t="n">
        <f aca="false">ROUND(I271*H271,2)</f>
        <v>0</v>
      </c>
      <c r="BL271" s="3" t="s">
        <v>213</v>
      </c>
      <c r="BM271" s="172" t="s">
        <v>506</v>
      </c>
    </row>
    <row r="272" s="27" customFormat="true" ht="24.15" hidden="false" customHeight="true" outlineLevel="0" collapsed="false">
      <c r="A272" s="22"/>
      <c r="B272" s="160"/>
      <c r="C272" s="161" t="s">
        <v>507</v>
      </c>
      <c r="D272" s="161" t="s">
        <v>132</v>
      </c>
      <c r="E272" s="162" t="s">
        <v>508</v>
      </c>
      <c r="F272" s="163" t="s">
        <v>509</v>
      </c>
      <c r="G272" s="164" t="s">
        <v>477</v>
      </c>
      <c r="H272" s="165" t="n">
        <v>1</v>
      </c>
      <c r="I272" s="166"/>
      <c r="J272" s="167" t="n">
        <f aca="false">ROUND(I272*H272,2)</f>
        <v>0</v>
      </c>
      <c r="K272" s="163" t="s">
        <v>143</v>
      </c>
      <c r="L272" s="23"/>
      <c r="M272" s="168"/>
      <c r="N272" s="169" t="s">
        <v>39</v>
      </c>
      <c r="O272" s="60"/>
      <c r="P272" s="170" t="n">
        <f aca="false">O272*H272</f>
        <v>0</v>
      </c>
      <c r="Q272" s="170" t="n">
        <v>0.00172</v>
      </c>
      <c r="R272" s="170" t="n">
        <f aca="false">Q272*H272</f>
        <v>0.00172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213</v>
      </c>
      <c r="AT272" s="172" t="s">
        <v>132</v>
      </c>
      <c r="AU272" s="172" t="s">
        <v>81</v>
      </c>
      <c r="AY272" s="3" t="s">
        <v>130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79</v>
      </c>
      <c r="BK272" s="173" t="n">
        <f aca="false">ROUND(I272*H272,2)</f>
        <v>0</v>
      </c>
      <c r="BL272" s="3" t="s">
        <v>213</v>
      </c>
      <c r="BM272" s="172" t="s">
        <v>510</v>
      </c>
    </row>
    <row r="273" s="27" customFormat="true" ht="16.5" hidden="false" customHeight="true" outlineLevel="0" collapsed="false">
      <c r="A273" s="22"/>
      <c r="B273" s="160"/>
      <c r="C273" s="161" t="s">
        <v>511</v>
      </c>
      <c r="D273" s="161" t="s">
        <v>132</v>
      </c>
      <c r="E273" s="162" t="s">
        <v>512</v>
      </c>
      <c r="F273" s="163" t="s">
        <v>513</v>
      </c>
      <c r="G273" s="164" t="s">
        <v>477</v>
      </c>
      <c r="H273" s="165" t="n">
        <v>1</v>
      </c>
      <c r="I273" s="166"/>
      <c r="J273" s="167" t="n">
        <f aca="false">ROUND(I273*H273,2)</f>
        <v>0</v>
      </c>
      <c r="K273" s="163" t="s">
        <v>143</v>
      </c>
      <c r="L273" s="23"/>
      <c r="M273" s="168"/>
      <c r="N273" s="169" t="s">
        <v>39</v>
      </c>
      <c r="O273" s="60"/>
      <c r="P273" s="170" t="n">
        <f aca="false">O273*H273</f>
        <v>0</v>
      </c>
      <c r="Q273" s="170" t="n">
        <v>0.0018</v>
      </c>
      <c r="R273" s="170" t="n">
        <f aca="false">Q273*H273</f>
        <v>0.0018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213</v>
      </c>
      <c r="AT273" s="172" t="s">
        <v>132</v>
      </c>
      <c r="AU273" s="172" t="s">
        <v>81</v>
      </c>
      <c r="AY273" s="3" t="s">
        <v>130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79</v>
      </c>
      <c r="BK273" s="173" t="n">
        <f aca="false">ROUND(I273*H273,2)</f>
        <v>0</v>
      </c>
      <c r="BL273" s="3" t="s">
        <v>213</v>
      </c>
      <c r="BM273" s="172" t="s">
        <v>514</v>
      </c>
    </row>
    <row r="274" s="27" customFormat="true" ht="33" hidden="false" customHeight="true" outlineLevel="0" collapsed="false">
      <c r="A274" s="22"/>
      <c r="B274" s="160"/>
      <c r="C274" s="161" t="s">
        <v>515</v>
      </c>
      <c r="D274" s="161" t="s">
        <v>132</v>
      </c>
      <c r="E274" s="162" t="s">
        <v>516</v>
      </c>
      <c r="F274" s="163" t="s">
        <v>517</v>
      </c>
      <c r="G274" s="164" t="s">
        <v>135</v>
      </c>
      <c r="H274" s="165" t="n">
        <v>5</v>
      </c>
      <c r="I274" s="166"/>
      <c r="J274" s="167" t="n">
        <f aca="false">ROUND(I274*H274,2)</f>
        <v>0</v>
      </c>
      <c r="K274" s="163"/>
      <c r="L274" s="23"/>
      <c r="M274" s="168"/>
      <c r="N274" s="169" t="s">
        <v>39</v>
      </c>
      <c r="O274" s="60"/>
      <c r="P274" s="170" t="n">
        <f aca="false">O274*H274</f>
        <v>0</v>
      </c>
      <c r="Q274" s="170" t="n">
        <v>0</v>
      </c>
      <c r="R274" s="170" t="n">
        <f aca="false">Q274*H274</f>
        <v>0</v>
      </c>
      <c r="S274" s="170" t="n">
        <v>0.01024</v>
      </c>
      <c r="T274" s="171" t="n">
        <f aca="false">S274*H274</f>
        <v>0.0512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213</v>
      </c>
      <c r="AT274" s="172" t="s">
        <v>132</v>
      </c>
      <c r="AU274" s="172" t="s">
        <v>81</v>
      </c>
      <c r="AY274" s="3" t="s">
        <v>130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79</v>
      </c>
      <c r="BK274" s="173" t="n">
        <f aca="false">ROUND(I274*H274,2)</f>
        <v>0</v>
      </c>
      <c r="BL274" s="3" t="s">
        <v>213</v>
      </c>
      <c r="BM274" s="172" t="s">
        <v>518</v>
      </c>
    </row>
    <row r="275" s="174" customFormat="true" ht="12.8" hidden="false" customHeight="false" outlineLevel="0" collapsed="false">
      <c r="B275" s="175"/>
      <c r="D275" s="176" t="s">
        <v>145</v>
      </c>
      <c r="E275" s="177"/>
      <c r="F275" s="178" t="s">
        <v>519</v>
      </c>
      <c r="H275" s="179" t="n">
        <v>2</v>
      </c>
      <c r="I275" s="180"/>
      <c r="L275" s="175"/>
      <c r="M275" s="181"/>
      <c r="N275" s="182"/>
      <c r="O275" s="182"/>
      <c r="P275" s="182"/>
      <c r="Q275" s="182"/>
      <c r="R275" s="182"/>
      <c r="S275" s="182"/>
      <c r="T275" s="183"/>
      <c r="AT275" s="177" t="s">
        <v>145</v>
      </c>
      <c r="AU275" s="177" t="s">
        <v>81</v>
      </c>
      <c r="AV275" s="174" t="s">
        <v>81</v>
      </c>
      <c r="AW275" s="174" t="s">
        <v>31</v>
      </c>
      <c r="AX275" s="174" t="s">
        <v>74</v>
      </c>
      <c r="AY275" s="177" t="s">
        <v>130</v>
      </c>
    </row>
    <row r="276" s="174" customFormat="true" ht="12.8" hidden="false" customHeight="false" outlineLevel="0" collapsed="false">
      <c r="B276" s="175"/>
      <c r="D276" s="176" t="s">
        <v>145</v>
      </c>
      <c r="E276" s="177"/>
      <c r="F276" s="178" t="s">
        <v>520</v>
      </c>
      <c r="H276" s="179" t="n">
        <v>1</v>
      </c>
      <c r="I276" s="180"/>
      <c r="L276" s="175"/>
      <c r="M276" s="181"/>
      <c r="N276" s="182"/>
      <c r="O276" s="182"/>
      <c r="P276" s="182"/>
      <c r="Q276" s="182"/>
      <c r="R276" s="182"/>
      <c r="S276" s="182"/>
      <c r="T276" s="183"/>
      <c r="AT276" s="177" t="s">
        <v>145</v>
      </c>
      <c r="AU276" s="177" t="s">
        <v>81</v>
      </c>
      <c r="AV276" s="174" t="s">
        <v>81</v>
      </c>
      <c r="AW276" s="174" t="s">
        <v>31</v>
      </c>
      <c r="AX276" s="174" t="s">
        <v>74</v>
      </c>
      <c r="AY276" s="177" t="s">
        <v>130</v>
      </c>
    </row>
    <row r="277" s="174" customFormat="true" ht="12.8" hidden="false" customHeight="false" outlineLevel="0" collapsed="false">
      <c r="B277" s="175"/>
      <c r="D277" s="176" t="s">
        <v>145</v>
      </c>
      <c r="E277" s="177"/>
      <c r="F277" s="178" t="s">
        <v>521</v>
      </c>
      <c r="H277" s="179" t="n">
        <v>1</v>
      </c>
      <c r="I277" s="180"/>
      <c r="L277" s="175"/>
      <c r="M277" s="181"/>
      <c r="N277" s="182"/>
      <c r="O277" s="182"/>
      <c r="P277" s="182"/>
      <c r="Q277" s="182"/>
      <c r="R277" s="182"/>
      <c r="S277" s="182"/>
      <c r="T277" s="183"/>
      <c r="AT277" s="177" t="s">
        <v>145</v>
      </c>
      <c r="AU277" s="177" t="s">
        <v>81</v>
      </c>
      <c r="AV277" s="174" t="s">
        <v>81</v>
      </c>
      <c r="AW277" s="174" t="s">
        <v>31</v>
      </c>
      <c r="AX277" s="174" t="s">
        <v>74</v>
      </c>
      <c r="AY277" s="177" t="s">
        <v>130</v>
      </c>
    </row>
    <row r="278" s="174" customFormat="true" ht="12.8" hidden="false" customHeight="false" outlineLevel="0" collapsed="false">
      <c r="B278" s="175"/>
      <c r="D278" s="176" t="s">
        <v>145</v>
      </c>
      <c r="E278" s="177"/>
      <c r="F278" s="178" t="s">
        <v>522</v>
      </c>
      <c r="H278" s="179" t="n">
        <v>1</v>
      </c>
      <c r="I278" s="180"/>
      <c r="L278" s="175"/>
      <c r="M278" s="181"/>
      <c r="N278" s="182"/>
      <c r="O278" s="182"/>
      <c r="P278" s="182"/>
      <c r="Q278" s="182"/>
      <c r="R278" s="182"/>
      <c r="S278" s="182"/>
      <c r="T278" s="183"/>
      <c r="AT278" s="177" t="s">
        <v>145</v>
      </c>
      <c r="AU278" s="177" t="s">
        <v>81</v>
      </c>
      <c r="AV278" s="174" t="s">
        <v>81</v>
      </c>
      <c r="AW278" s="174" t="s">
        <v>31</v>
      </c>
      <c r="AX278" s="174" t="s">
        <v>74</v>
      </c>
      <c r="AY278" s="177" t="s">
        <v>130</v>
      </c>
    </row>
    <row r="279" s="194" customFormat="true" ht="12.8" hidden="false" customHeight="false" outlineLevel="0" collapsed="false">
      <c r="B279" s="195"/>
      <c r="D279" s="176" t="s">
        <v>145</v>
      </c>
      <c r="E279" s="196"/>
      <c r="F279" s="197" t="s">
        <v>209</v>
      </c>
      <c r="H279" s="198" t="n">
        <v>5</v>
      </c>
      <c r="I279" s="199"/>
      <c r="L279" s="195"/>
      <c r="M279" s="200"/>
      <c r="N279" s="201"/>
      <c r="O279" s="201"/>
      <c r="P279" s="201"/>
      <c r="Q279" s="201"/>
      <c r="R279" s="201"/>
      <c r="S279" s="201"/>
      <c r="T279" s="202"/>
      <c r="AT279" s="196" t="s">
        <v>145</v>
      </c>
      <c r="AU279" s="196" t="s">
        <v>81</v>
      </c>
      <c r="AV279" s="194" t="s">
        <v>136</v>
      </c>
      <c r="AW279" s="194" t="s">
        <v>31</v>
      </c>
      <c r="AX279" s="194" t="s">
        <v>79</v>
      </c>
      <c r="AY279" s="196" t="s">
        <v>130</v>
      </c>
    </row>
    <row r="280" s="27" customFormat="true" ht="24.15" hidden="false" customHeight="true" outlineLevel="0" collapsed="false">
      <c r="A280" s="22"/>
      <c r="B280" s="160"/>
      <c r="C280" s="161" t="s">
        <v>523</v>
      </c>
      <c r="D280" s="161" t="s">
        <v>132</v>
      </c>
      <c r="E280" s="162" t="s">
        <v>524</v>
      </c>
      <c r="F280" s="163" t="s">
        <v>525</v>
      </c>
      <c r="G280" s="164" t="s">
        <v>428</v>
      </c>
      <c r="H280" s="204"/>
      <c r="I280" s="166"/>
      <c r="J280" s="167" t="n">
        <f aca="false">ROUND(I280*H280,2)</f>
        <v>0</v>
      </c>
      <c r="K280" s="163" t="s">
        <v>143</v>
      </c>
      <c r="L280" s="23"/>
      <c r="M280" s="168"/>
      <c r="N280" s="169" t="s">
        <v>39</v>
      </c>
      <c r="O280" s="60"/>
      <c r="P280" s="170" t="n">
        <f aca="false">O280*H280</f>
        <v>0</v>
      </c>
      <c r="Q280" s="170" t="n">
        <v>0</v>
      </c>
      <c r="R280" s="170" t="n">
        <f aca="false">Q280*H280</f>
        <v>0</v>
      </c>
      <c r="S280" s="170" t="n">
        <v>0</v>
      </c>
      <c r="T280" s="171" t="n">
        <f aca="false">S280*H280</f>
        <v>0</v>
      </c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R280" s="172" t="s">
        <v>213</v>
      </c>
      <c r="AT280" s="172" t="s">
        <v>132</v>
      </c>
      <c r="AU280" s="172" t="s">
        <v>81</v>
      </c>
      <c r="AY280" s="3" t="s">
        <v>130</v>
      </c>
      <c r="BE280" s="173" t="n">
        <f aca="false">IF(N280="základní",J280,0)</f>
        <v>0</v>
      </c>
      <c r="BF280" s="173" t="n">
        <f aca="false">IF(N280="snížená",J280,0)</f>
        <v>0</v>
      </c>
      <c r="BG280" s="173" t="n">
        <f aca="false">IF(N280="zákl. přenesená",J280,0)</f>
        <v>0</v>
      </c>
      <c r="BH280" s="173" t="n">
        <f aca="false">IF(N280="sníž. přenesená",J280,0)</f>
        <v>0</v>
      </c>
      <c r="BI280" s="173" t="n">
        <f aca="false">IF(N280="nulová",J280,0)</f>
        <v>0</v>
      </c>
      <c r="BJ280" s="3" t="s">
        <v>79</v>
      </c>
      <c r="BK280" s="173" t="n">
        <f aca="false">ROUND(I280*H280,2)</f>
        <v>0</v>
      </c>
      <c r="BL280" s="3" t="s">
        <v>213</v>
      </c>
      <c r="BM280" s="172" t="s">
        <v>526</v>
      </c>
    </row>
    <row r="281" s="146" customFormat="true" ht="22.8" hidden="false" customHeight="true" outlineLevel="0" collapsed="false">
      <c r="B281" s="147"/>
      <c r="D281" s="148" t="s">
        <v>73</v>
      </c>
      <c r="E281" s="158" t="s">
        <v>527</v>
      </c>
      <c r="F281" s="158" t="s">
        <v>528</v>
      </c>
      <c r="I281" s="150"/>
      <c r="J281" s="159" t="n">
        <f aca="false">BK281</f>
        <v>0</v>
      </c>
      <c r="L281" s="147"/>
      <c r="M281" s="152"/>
      <c r="N281" s="153"/>
      <c r="O281" s="153"/>
      <c r="P281" s="154" t="n">
        <f aca="false">SUM(P282:P284)</f>
        <v>0</v>
      </c>
      <c r="Q281" s="153"/>
      <c r="R281" s="154" t="n">
        <f aca="false">SUM(R282:R284)</f>
        <v>0.0184</v>
      </c>
      <c r="S281" s="153"/>
      <c r="T281" s="155" t="n">
        <f aca="false">SUM(T282:T284)</f>
        <v>0</v>
      </c>
      <c r="AR281" s="148" t="s">
        <v>81</v>
      </c>
      <c r="AT281" s="156" t="s">
        <v>73</v>
      </c>
      <c r="AU281" s="156" t="s">
        <v>79</v>
      </c>
      <c r="AY281" s="148" t="s">
        <v>130</v>
      </c>
      <c r="BK281" s="157" t="n">
        <f aca="false">SUM(BK282:BK284)</f>
        <v>0</v>
      </c>
    </row>
    <row r="282" s="27" customFormat="true" ht="24.15" hidden="false" customHeight="true" outlineLevel="0" collapsed="false">
      <c r="A282" s="22"/>
      <c r="B282" s="160"/>
      <c r="C282" s="161" t="s">
        <v>529</v>
      </c>
      <c r="D282" s="161" t="s">
        <v>132</v>
      </c>
      <c r="E282" s="162" t="s">
        <v>530</v>
      </c>
      <c r="F282" s="163" t="s">
        <v>531</v>
      </c>
      <c r="G282" s="164" t="s">
        <v>477</v>
      </c>
      <c r="H282" s="165" t="n">
        <v>2</v>
      </c>
      <c r="I282" s="166"/>
      <c r="J282" s="167" t="n">
        <f aca="false">ROUND(I282*H282,2)</f>
        <v>0</v>
      </c>
      <c r="K282" s="163"/>
      <c r="L282" s="23"/>
      <c r="M282" s="168"/>
      <c r="N282" s="169" t="s">
        <v>39</v>
      </c>
      <c r="O282" s="60"/>
      <c r="P282" s="170" t="n">
        <f aca="false">O282*H282</f>
        <v>0</v>
      </c>
      <c r="Q282" s="170" t="n">
        <v>0.0092</v>
      </c>
      <c r="R282" s="170" t="n">
        <f aca="false">Q282*H282</f>
        <v>0.0184</v>
      </c>
      <c r="S282" s="170" t="n">
        <v>0</v>
      </c>
      <c r="T282" s="171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2" t="s">
        <v>213</v>
      </c>
      <c r="AT282" s="172" t="s">
        <v>132</v>
      </c>
      <c r="AU282" s="172" t="s">
        <v>81</v>
      </c>
      <c r="AY282" s="3" t="s">
        <v>130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3" t="s">
        <v>79</v>
      </c>
      <c r="BK282" s="173" t="n">
        <f aca="false">ROUND(I282*H282,2)</f>
        <v>0</v>
      </c>
      <c r="BL282" s="3" t="s">
        <v>213</v>
      </c>
      <c r="BM282" s="172" t="s">
        <v>532</v>
      </c>
    </row>
    <row r="283" s="174" customFormat="true" ht="12.8" hidden="false" customHeight="false" outlineLevel="0" collapsed="false">
      <c r="B283" s="175"/>
      <c r="D283" s="176" t="s">
        <v>145</v>
      </c>
      <c r="E283" s="177"/>
      <c r="F283" s="178" t="s">
        <v>81</v>
      </c>
      <c r="H283" s="179" t="n">
        <v>2</v>
      </c>
      <c r="I283" s="180"/>
      <c r="L283" s="175"/>
      <c r="M283" s="181"/>
      <c r="N283" s="182"/>
      <c r="O283" s="182"/>
      <c r="P283" s="182"/>
      <c r="Q283" s="182"/>
      <c r="R283" s="182"/>
      <c r="S283" s="182"/>
      <c r="T283" s="183"/>
      <c r="AT283" s="177" t="s">
        <v>145</v>
      </c>
      <c r="AU283" s="177" t="s">
        <v>81</v>
      </c>
      <c r="AV283" s="174" t="s">
        <v>81</v>
      </c>
      <c r="AW283" s="174" t="s">
        <v>31</v>
      </c>
      <c r="AX283" s="174" t="s">
        <v>79</v>
      </c>
      <c r="AY283" s="177" t="s">
        <v>130</v>
      </c>
    </row>
    <row r="284" s="27" customFormat="true" ht="24.15" hidden="false" customHeight="true" outlineLevel="0" collapsed="false">
      <c r="A284" s="22"/>
      <c r="B284" s="160"/>
      <c r="C284" s="161" t="s">
        <v>533</v>
      </c>
      <c r="D284" s="161" t="s">
        <v>132</v>
      </c>
      <c r="E284" s="162" t="s">
        <v>534</v>
      </c>
      <c r="F284" s="163" t="s">
        <v>535</v>
      </c>
      <c r="G284" s="164" t="s">
        <v>428</v>
      </c>
      <c r="H284" s="204"/>
      <c r="I284" s="166"/>
      <c r="J284" s="167" t="n">
        <f aca="false">ROUND(I284*H284,2)</f>
        <v>0</v>
      </c>
      <c r="K284" s="163" t="s">
        <v>143</v>
      </c>
      <c r="L284" s="23"/>
      <c r="M284" s="168"/>
      <c r="N284" s="169" t="s">
        <v>39</v>
      </c>
      <c r="O284" s="60"/>
      <c r="P284" s="170" t="n">
        <f aca="false">O284*H284</f>
        <v>0</v>
      </c>
      <c r="Q284" s="170" t="n">
        <v>0</v>
      </c>
      <c r="R284" s="170" t="n">
        <f aca="false">Q284*H284</f>
        <v>0</v>
      </c>
      <c r="S284" s="170" t="n">
        <v>0</v>
      </c>
      <c r="T284" s="171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213</v>
      </c>
      <c r="AT284" s="172" t="s">
        <v>132</v>
      </c>
      <c r="AU284" s="172" t="s">
        <v>81</v>
      </c>
      <c r="AY284" s="3" t="s">
        <v>130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79</v>
      </c>
      <c r="BK284" s="173" t="n">
        <f aca="false">ROUND(I284*H284,2)</f>
        <v>0</v>
      </c>
      <c r="BL284" s="3" t="s">
        <v>213</v>
      </c>
      <c r="BM284" s="172" t="s">
        <v>536</v>
      </c>
    </row>
    <row r="285" s="146" customFormat="true" ht="22.8" hidden="false" customHeight="true" outlineLevel="0" collapsed="false">
      <c r="B285" s="147"/>
      <c r="D285" s="148" t="s">
        <v>73</v>
      </c>
      <c r="E285" s="158" t="s">
        <v>537</v>
      </c>
      <c r="F285" s="158" t="s">
        <v>538</v>
      </c>
      <c r="I285" s="150"/>
      <c r="J285" s="159" t="n">
        <f aca="false">BK285</f>
        <v>0</v>
      </c>
      <c r="L285" s="147"/>
      <c r="M285" s="152"/>
      <c r="N285" s="153"/>
      <c r="O285" s="153"/>
      <c r="P285" s="154" t="n">
        <f aca="false">SUM(P286:P291)</f>
        <v>0</v>
      </c>
      <c r="Q285" s="153"/>
      <c r="R285" s="154" t="n">
        <f aca="false">SUM(R286:R291)</f>
        <v>0.001</v>
      </c>
      <c r="S285" s="153"/>
      <c r="T285" s="155" t="n">
        <f aca="false">SUM(T286:T291)</f>
        <v>0.00135</v>
      </c>
      <c r="AR285" s="148" t="s">
        <v>81</v>
      </c>
      <c r="AT285" s="156" t="s">
        <v>73</v>
      </c>
      <c r="AU285" s="156" t="s">
        <v>79</v>
      </c>
      <c r="AY285" s="148" t="s">
        <v>130</v>
      </c>
      <c r="BK285" s="157" t="n">
        <f aca="false">SUM(BK286:BK291)</f>
        <v>0</v>
      </c>
    </row>
    <row r="286" s="27" customFormat="true" ht="24.15" hidden="false" customHeight="true" outlineLevel="0" collapsed="false">
      <c r="A286" s="22"/>
      <c r="B286" s="160"/>
      <c r="C286" s="161" t="s">
        <v>539</v>
      </c>
      <c r="D286" s="161" t="s">
        <v>132</v>
      </c>
      <c r="E286" s="162" t="s">
        <v>540</v>
      </c>
      <c r="F286" s="163" t="s">
        <v>541</v>
      </c>
      <c r="G286" s="164" t="s">
        <v>198</v>
      </c>
      <c r="H286" s="165" t="n">
        <v>1</v>
      </c>
      <c r="I286" s="166"/>
      <c r="J286" s="167" t="n">
        <f aca="false">ROUND(I286*H286,2)</f>
        <v>0</v>
      </c>
      <c r="K286" s="163" t="s">
        <v>143</v>
      </c>
      <c r="L286" s="23"/>
      <c r="M286" s="168"/>
      <c r="N286" s="169" t="s">
        <v>39</v>
      </c>
      <c r="O286" s="60"/>
      <c r="P286" s="170" t="n">
        <f aca="false">O286*H286</f>
        <v>0</v>
      </c>
      <c r="Q286" s="170" t="n">
        <v>4E-005</v>
      </c>
      <c r="R286" s="170" t="n">
        <f aca="false">Q286*H286</f>
        <v>4E-005</v>
      </c>
      <c r="S286" s="170" t="n">
        <v>0.00045</v>
      </c>
      <c r="T286" s="171" t="n">
        <f aca="false">S286*H286</f>
        <v>0.00045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213</v>
      </c>
      <c r="AT286" s="172" t="s">
        <v>132</v>
      </c>
      <c r="AU286" s="172" t="s">
        <v>81</v>
      </c>
      <c r="AY286" s="3" t="s">
        <v>130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79</v>
      </c>
      <c r="BK286" s="173" t="n">
        <f aca="false">ROUND(I286*H286,2)</f>
        <v>0</v>
      </c>
      <c r="BL286" s="3" t="s">
        <v>213</v>
      </c>
      <c r="BM286" s="172" t="s">
        <v>542</v>
      </c>
    </row>
    <row r="287" s="27" customFormat="true" ht="24.15" hidden="false" customHeight="true" outlineLevel="0" collapsed="false">
      <c r="A287" s="22"/>
      <c r="B287" s="160"/>
      <c r="C287" s="161" t="s">
        <v>543</v>
      </c>
      <c r="D287" s="161" t="s">
        <v>132</v>
      </c>
      <c r="E287" s="162" t="s">
        <v>544</v>
      </c>
      <c r="F287" s="163" t="s">
        <v>545</v>
      </c>
      <c r="G287" s="164" t="s">
        <v>198</v>
      </c>
      <c r="H287" s="165" t="n">
        <v>2</v>
      </c>
      <c r="I287" s="166"/>
      <c r="J287" s="167" t="n">
        <f aca="false">ROUND(I287*H287,2)</f>
        <v>0</v>
      </c>
      <c r="K287" s="163" t="s">
        <v>143</v>
      </c>
      <c r="L287" s="23"/>
      <c r="M287" s="168"/>
      <c r="N287" s="169" t="s">
        <v>39</v>
      </c>
      <c r="O287" s="60"/>
      <c r="P287" s="170" t="n">
        <f aca="false">O287*H287</f>
        <v>0</v>
      </c>
      <c r="Q287" s="170" t="n">
        <v>9E-005</v>
      </c>
      <c r="R287" s="170" t="n">
        <f aca="false">Q287*H287</f>
        <v>0.00018</v>
      </c>
      <c r="S287" s="170" t="n">
        <v>0.00045</v>
      </c>
      <c r="T287" s="171" t="n">
        <f aca="false">S287*H287</f>
        <v>0.0009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2" t="s">
        <v>213</v>
      </c>
      <c r="AT287" s="172" t="s">
        <v>132</v>
      </c>
      <c r="AU287" s="172" t="s">
        <v>81</v>
      </c>
      <c r="AY287" s="3" t="s">
        <v>130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3" t="s">
        <v>79</v>
      </c>
      <c r="BK287" s="173" t="n">
        <f aca="false">ROUND(I287*H287,2)</f>
        <v>0</v>
      </c>
      <c r="BL287" s="3" t="s">
        <v>213</v>
      </c>
      <c r="BM287" s="172" t="s">
        <v>546</v>
      </c>
    </row>
    <row r="288" s="27" customFormat="true" ht="24.15" hidden="false" customHeight="true" outlineLevel="0" collapsed="false">
      <c r="A288" s="22"/>
      <c r="B288" s="160"/>
      <c r="C288" s="161" t="s">
        <v>547</v>
      </c>
      <c r="D288" s="161" t="s">
        <v>132</v>
      </c>
      <c r="E288" s="162" t="s">
        <v>548</v>
      </c>
      <c r="F288" s="163" t="s">
        <v>549</v>
      </c>
      <c r="G288" s="164" t="s">
        <v>198</v>
      </c>
      <c r="H288" s="165" t="n">
        <v>1</v>
      </c>
      <c r="I288" s="166"/>
      <c r="J288" s="167" t="n">
        <f aca="false">ROUND(I288*H288,2)</f>
        <v>0</v>
      </c>
      <c r="K288" s="163" t="s">
        <v>143</v>
      </c>
      <c r="L288" s="23"/>
      <c r="M288" s="168"/>
      <c r="N288" s="169" t="s">
        <v>39</v>
      </c>
      <c r="O288" s="60"/>
      <c r="P288" s="170" t="n">
        <f aca="false">O288*H288</f>
        <v>0</v>
      </c>
      <c r="Q288" s="170" t="n">
        <v>0.00026</v>
      </c>
      <c r="R288" s="170" t="n">
        <f aca="false">Q288*H288</f>
        <v>0.00026</v>
      </c>
      <c r="S288" s="170" t="n">
        <v>0</v>
      </c>
      <c r="T288" s="171" t="n">
        <f aca="false">S288*H288</f>
        <v>0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2" t="s">
        <v>213</v>
      </c>
      <c r="AT288" s="172" t="s">
        <v>132</v>
      </c>
      <c r="AU288" s="172" t="s">
        <v>81</v>
      </c>
      <c r="AY288" s="3" t="s">
        <v>130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3" t="s">
        <v>79</v>
      </c>
      <c r="BK288" s="173" t="n">
        <f aca="false">ROUND(I288*H288,2)</f>
        <v>0</v>
      </c>
      <c r="BL288" s="3" t="s">
        <v>213</v>
      </c>
      <c r="BM288" s="172" t="s">
        <v>550</v>
      </c>
    </row>
    <row r="289" s="27" customFormat="true" ht="24.15" hidden="false" customHeight="true" outlineLevel="0" collapsed="false">
      <c r="A289" s="22"/>
      <c r="B289" s="160"/>
      <c r="C289" s="161" t="s">
        <v>551</v>
      </c>
      <c r="D289" s="161" t="s">
        <v>132</v>
      </c>
      <c r="E289" s="162" t="s">
        <v>552</v>
      </c>
      <c r="F289" s="163" t="s">
        <v>553</v>
      </c>
      <c r="G289" s="164" t="s">
        <v>198</v>
      </c>
      <c r="H289" s="165" t="n">
        <v>1</v>
      </c>
      <c r="I289" s="166"/>
      <c r="J289" s="167" t="n">
        <f aca="false">ROUND(I289*H289,2)</f>
        <v>0</v>
      </c>
      <c r="K289" s="163" t="s">
        <v>143</v>
      </c>
      <c r="L289" s="23"/>
      <c r="M289" s="168"/>
      <c r="N289" s="169" t="s">
        <v>39</v>
      </c>
      <c r="O289" s="60"/>
      <c r="P289" s="170" t="n">
        <f aca="false">O289*H289</f>
        <v>0</v>
      </c>
      <c r="Q289" s="170" t="n">
        <v>0.00028</v>
      </c>
      <c r="R289" s="170" t="n">
        <f aca="false">Q289*H289</f>
        <v>0.00028</v>
      </c>
      <c r="S289" s="170" t="n">
        <v>0</v>
      </c>
      <c r="T289" s="171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213</v>
      </c>
      <c r="AT289" s="172" t="s">
        <v>132</v>
      </c>
      <c r="AU289" s="172" t="s">
        <v>81</v>
      </c>
      <c r="AY289" s="3" t="s">
        <v>130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79</v>
      </c>
      <c r="BK289" s="173" t="n">
        <f aca="false">ROUND(I289*H289,2)</f>
        <v>0</v>
      </c>
      <c r="BL289" s="3" t="s">
        <v>213</v>
      </c>
      <c r="BM289" s="172" t="s">
        <v>554</v>
      </c>
    </row>
    <row r="290" s="27" customFormat="true" ht="24.15" hidden="false" customHeight="true" outlineLevel="0" collapsed="false">
      <c r="A290" s="22"/>
      <c r="B290" s="160"/>
      <c r="C290" s="161" t="s">
        <v>555</v>
      </c>
      <c r="D290" s="161" t="s">
        <v>132</v>
      </c>
      <c r="E290" s="162" t="s">
        <v>556</v>
      </c>
      <c r="F290" s="163" t="s">
        <v>557</v>
      </c>
      <c r="G290" s="164" t="s">
        <v>198</v>
      </c>
      <c r="H290" s="165" t="n">
        <v>1</v>
      </c>
      <c r="I290" s="166"/>
      <c r="J290" s="167" t="n">
        <f aca="false">ROUND(I290*H290,2)</f>
        <v>0</v>
      </c>
      <c r="K290" s="163" t="s">
        <v>143</v>
      </c>
      <c r="L290" s="23"/>
      <c r="M290" s="168"/>
      <c r="N290" s="169" t="s">
        <v>39</v>
      </c>
      <c r="O290" s="60"/>
      <c r="P290" s="170" t="n">
        <f aca="false">O290*H290</f>
        <v>0</v>
      </c>
      <c r="Q290" s="170" t="n">
        <v>0.00024</v>
      </c>
      <c r="R290" s="170" t="n">
        <f aca="false">Q290*H290</f>
        <v>0.00024</v>
      </c>
      <c r="S290" s="170" t="n">
        <v>0</v>
      </c>
      <c r="T290" s="17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213</v>
      </c>
      <c r="AT290" s="172" t="s">
        <v>132</v>
      </c>
      <c r="AU290" s="172" t="s">
        <v>81</v>
      </c>
      <c r="AY290" s="3" t="s">
        <v>130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79</v>
      </c>
      <c r="BK290" s="173" t="n">
        <f aca="false">ROUND(I290*H290,2)</f>
        <v>0</v>
      </c>
      <c r="BL290" s="3" t="s">
        <v>213</v>
      </c>
      <c r="BM290" s="172" t="s">
        <v>558</v>
      </c>
    </row>
    <row r="291" s="27" customFormat="true" ht="24.15" hidden="false" customHeight="true" outlineLevel="0" collapsed="false">
      <c r="A291" s="22"/>
      <c r="B291" s="160"/>
      <c r="C291" s="161" t="s">
        <v>559</v>
      </c>
      <c r="D291" s="161" t="s">
        <v>132</v>
      </c>
      <c r="E291" s="162" t="s">
        <v>560</v>
      </c>
      <c r="F291" s="163" t="s">
        <v>561</v>
      </c>
      <c r="G291" s="164" t="s">
        <v>428</v>
      </c>
      <c r="H291" s="204"/>
      <c r="I291" s="166"/>
      <c r="J291" s="167" t="n">
        <f aca="false">ROUND(I291*H291,2)</f>
        <v>0</v>
      </c>
      <c r="K291" s="163" t="s">
        <v>143</v>
      </c>
      <c r="L291" s="23"/>
      <c r="M291" s="168"/>
      <c r="N291" s="169" t="s">
        <v>39</v>
      </c>
      <c r="O291" s="60"/>
      <c r="P291" s="170" t="n">
        <f aca="false">O291*H291</f>
        <v>0</v>
      </c>
      <c r="Q291" s="170" t="n">
        <v>0</v>
      </c>
      <c r="R291" s="170" t="n">
        <f aca="false">Q291*H291</f>
        <v>0</v>
      </c>
      <c r="S291" s="170" t="n">
        <v>0</v>
      </c>
      <c r="T291" s="171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213</v>
      </c>
      <c r="AT291" s="172" t="s">
        <v>132</v>
      </c>
      <c r="AU291" s="172" t="s">
        <v>81</v>
      </c>
      <c r="AY291" s="3" t="s">
        <v>130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79</v>
      </c>
      <c r="BK291" s="173" t="n">
        <f aca="false">ROUND(I291*H291,2)</f>
        <v>0</v>
      </c>
      <c r="BL291" s="3" t="s">
        <v>213</v>
      </c>
      <c r="BM291" s="172" t="s">
        <v>562</v>
      </c>
    </row>
    <row r="292" s="146" customFormat="true" ht="22.8" hidden="false" customHeight="true" outlineLevel="0" collapsed="false">
      <c r="B292" s="147"/>
      <c r="D292" s="148" t="s">
        <v>73</v>
      </c>
      <c r="E292" s="158" t="s">
        <v>563</v>
      </c>
      <c r="F292" s="158" t="s">
        <v>564</v>
      </c>
      <c r="I292" s="150"/>
      <c r="J292" s="159" t="n">
        <f aca="false">BK292</f>
        <v>0</v>
      </c>
      <c r="L292" s="147"/>
      <c r="M292" s="152"/>
      <c r="N292" s="153"/>
      <c r="O292" s="153"/>
      <c r="P292" s="154" t="n">
        <f aca="false">SUM(P293:P299)</f>
        <v>0</v>
      </c>
      <c r="Q292" s="153"/>
      <c r="R292" s="154" t="n">
        <f aca="false">SUM(R293:R299)</f>
        <v>8E-005</v>
      </c>
      <c r="S292" s="153"/>
      <c r="T292" s="155" t="n">
        <f aca="false">SUM(T293:T299)</f>
        <v>0.02493</v>
      </c>
      <c r="AR292" s="148" t="s">
        <v>81</v>
      </c>
      <c r="AT292" s="156" t="s">
        <v>73</v>
      </c>
      <c r="AU292" s="156" t="s">
        <v>79</v>
      </c>
      <c r="AY292" s="148" t="s">
        <v>130</v>
      </c>
      <c r="BK292" s="157" t="n">
        <f aca="false">SUM(BK293:BK299)</f>
        <v>0</v>
      </c>
    </row>
    <row r="293" s="27" customFormat="true" ht="24.15" hidden="false" customHeight="true" outlineLevel="0" collapsed="false">
      <c r="A293" s="22"/>
      <c r="B293" s="160"/>
      <c r="C293" s="161" t="s">
        <v>565</v>
      </c>
      <c r="D293" s="161" t="s">
        <v>132</v>
      </c>
      <c r="E293" s="162" t="s">
        <v>566</v>
      </c>
      <c r="F293" s="163" t="s">
        <v>567</v>
      </c>
      <c r="G293" s="164" t="s">
        <v>198</v>
      </c>
      <c r="H293" s="165" t="n">
        <v>1</v>
      </c>
      <c r="I293" s="166"/>
      <c r="J293" s="167" t="n">
        <f aca="false">ROUND(I293*H293,2)</f>
        <v>0</v>
      </c>
      <c r="K293" s="163" t="s">
        <v>143</v>
      </c>
      <c r="L293" s="23"/>
      <c r="M293" s="168"/>
      <c r="N293" s="169" t="s">
        <v>39</v>
      </c>
      <c r="O293" s="60"/>
      <c r="P293" s="170" t="n">
        <f aca="false">O293*H293</f>
        <v>0</v>
      </c>
      <c r="Q293" s="170" t="n">
        <v>8E-005</v>
      </c>
      <c r="R293" s="170" t="n">
        <f aca="false">Q293*H293</f>
        <v>8E-005</v>
      </c>
      <c r="S293" s="170" t="n">
        <v>0.02493</v>
      </c>
      <c r="T293" s="171" t="n">
        <f aca="false">S293*H293</f>
        <v>0.02493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213</v>
      </c>
      <c r="AT293" s="172" t="s">
        <v>132</v>
      </c>
      <c r="AU293" s="172" t="s">
        <v>81</v>
      </c>
      <c r="AY293" s="3" t="s">
        <v>130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79</v>
      </c>
      <c r="BK293" s="173" t="n">
        <f aca="false">ROUND(I293*H293,2)</f>
        <v>0</v>
      </c>
      <c r="BL293" s="3" t="s">
        <v>213</v>
      </c>
      <c r="BM293" s="172" t="s">
        <v>568</v>
      </c>
    </row>
    <row r="294" s="27" customFormat="true" ht="24.15" hidden="false" customHeight="true" outlineLevel="0" collapsed="false">
      <c r="A294" s="22"/>
      <c r="B294" s="160"/>
      <c r="C294" s="161" t="s">
        <v>569</v>
      </c>
      <c r="D294" s="161" t="s">
        <v>132</v>
      </c>
      <c r="E294" s="162" t="s">
        <v>570</v>
      </c>
      <c r="F294" s="163" t="s">
        <v>571</v>
      </c>
      <c r="G294" s="164" t="s">
        <v>198</v>
      </c>
      <c r="H294" s="165" t="n">
        <v>1</v>
      </c>
      <c r="I294" s="166"/>
      <c r="J294" s="167" t="n">
        <f aca="false">ROUND(I294*H294,2)</f>
        <v>0</v>
      </c>
      <c r="K294" s="163" t="s">
        <v>143</v>
      </c>
      <c r="L294" s="23"/>
      <c r="M294" s="168"/>
      <c r="N294" s="169" t="s">
        <v>39</v>
      </c>
      <c r="O294" s="60"/>
      <c r="P294" s="170" t="n">
        <f aca="false">O294*H294</f>
        <v>0</v>
      </c>
      <c r="Q294" s="170" t="n">
        <v>0</v>
      </c>
      <c r="R294" s="170" t="n">
        <f aca="false">Q294*H294</f>
        <v>0</v>
      </c>
      <c r="S294" s="170" t="n">
        <v>0</v>
      </c>
      <c r="T294" s="171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2" t="s">
        <v>213</v>
      </c>
      <c r="AT294" s="172" t="s">
        <v>132</v>
      </c>
      <c r="AU294" s="172" t="s">
        <v>81</v>
      </c>
      <c r="AY294" s="3" t="s">
        <v>130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3" t="s">
        <v>79</v>
      </c>
      <c r="BK294" s="173" t="n">
        <f aca="false">ROUND(I294*H294,2)</f>
        <v>0</v>
      </c>
      <c r="BL294" s="3" t="s">
        <v>213</v>
      </c>
      <c r="BM294" s="172" t="s">
        <v>572</v>
      </c>
    </row>
    <row r="295" s="27" customFormat="true" ht="24.15" hidden="false" customHeight="true" outlineLevel="0" collapsed="false">
      <c r="A295" s="22"/>
      <c r="B295" s="160"/>
      <c r="C295" s="161" t="s">
        <v>573</v>
      </c>
      <c r="D295" s="161" t="s">
        <v>132</v>
      </c>
      <c r="E295" s="162" t="s">
        <v>574</v>
      </c>
      <c r="F295" s="163" t="s">
        <v>575</v>
      </c>
      <c r="G295" s="164" t="s">
        <v>154</v>
      </c>
      <c r="H295" s="165" t="n">
        <v>3</v>
      </c>
      <c r="I295" s="166"/>
      <c r="J295" s="167" t="n">
        <f aca="false">ROUND(I295*H295,2)</f>
        <v>0</v>
      </c>
      <c r="K295" s="163" t="s">
        <v>143</v>
      </c>
      <c r="L295" s="23"/>
      <c r="M295" s="168"/>
      <c r="N295" s="169" t="s">
        <v>39</v>
      </c>
      <c r="O295" s="60"/>
      <c r="P295" s="170" t="n">
        <f aca="false">O295*H295</f>
        <v>0</v>
      </c>
      <c r="Q295" s="170" t="n">
        <v>0</v>
      </c>
      <c r="R295" s="170" t="n">
        <f aca="false">Q295*H295</f>
        <v>0</v>
      </c>
      <c r="S295" s="170" t="n">
        <v>0</v>
      </c>
      <c r="T295" s="171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213</v>
      </c>
      <c r="AT295" s="172" t="s">
        <v>132</v>
      </c>
      <c r="AU295" s="172" t="s">
        <v>81</v>
      </c>
      <c r="AY295" s="3" t="s">
        <v>130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79</v>
      </c>
      <c r="BK295" s="173" t="n">
        <f aca="false">ROUND(I295*H295,2)</f>
        <v>0</v>
      </c>
      <c r="BL295" s="3" t="s">
        <v>213</v>
      </c>
      <c r="BM295" s="172" t="s">
        <v>576</v>
      </c>
    </row>
    <row r="296" s="27" customFormat="true" ht="16.5" hidden="false" customHeight="true" outlineLevel="0" collapsed="false">
      <c r="A296" s="22"/>
      <c r="B296" s="160"/>
      <c r="C296" s="161" t="s">
        <v>577</v>
      </c>
      <c r="D296" s="161" t="s">
        <v>132</v>
      </c>
      <c r="E296" s="162" t="s">
        <v>578</v>
      </c>
      <c r="F296" s="163" t="s">
        <v>579</v>
      </c>
      <c r="G296" s="164" t="s">
        <v>198</v>
      </c>
      <c r="H296" s="165" t="n">
        <v>1</v>
      </c>
      <c r="I296" s="166"/>
      <c r="J296" s="167" t="n">
        <f aca="false">ROUND(I296*H296,2)</f>
        <v>0</v>
      </c>
      <c r="K296" s="163" t="s">
        <v>143</v>
      </c>
      <c r="L296" s="23"/>
      <c r="M296" s="168"/>
      <c r="N296" s="169" t="s">
        <v>39</v>
      </c>
      <c r="O296" s="60"/>
      <c r="P296" s="170" t="n">
        <f aca="false">O296*H296</f>
        <v>0</v>
      </c>
      <c r="Q296" s="170" t="n">
        <v>0</v>
      </c>
      <c r="R296" s="170" t="n">
        <f aca="false">Q296*H296</f>
        <v>0</v>
      </c>
      <c r="S296" s="170" t="n">
        <v>0</v>
      </c>
      <c r="T296" s="171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2" t="s">
        <v>213</v>
      </c>
      <c r="AT296" s="172" t="s">
        <v>132</v>
      </c>
      <c r="AU296" s="172" t="s">
        <v>81</v>
      </c>
      <c r="AY296" s="3" t="s">
        <v>130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3" t="s">
        <v>79</v>
      </c>
      <c r="BK296" s="173" t="n">
        <f aca="false">ROUND(I296*H296,2)</f>
        <v>0</v>
      </c>
      <c r="BL296" s="3" t="s">
        <v>213</v>
      </c>
      <c r="BM296" s="172" t="s">
        <v>580</v>
      </c>
    </row>
    <row r="297" s="27" customFormat="true" ht="16.5" hidden="false" customHeight="true" outlineLevel="0" collapsed="false">
      <c r="A297" s="22"/>
      <c r="B297" s="160"/>
      <c r="C297" s="161" t="s">
        <v>581</v>
      </c>
      <c r="D297" s="161" t="s">
        <v>132</v>
      </c>
      <c r="E297" s="162" t="s">
        <v>582</v>
      </c>
      <c r="F297" s="163" t="s">
        <v>583</v>
      </c>
      <c r="G297" s="164" t="s">
        <v>154</v>
      </c>
      <c r="H297" s="165" t="n">
        <v>20</v>
      </c>
      <c r="I297" s="166"/>
      <c r="J297" s="167" t="n">
        <f aca="false">ROUND(I297*H297,2)</f>
        <v>0</v>
      </c>
      <c r="K297" s="163" t="s">
        <v>143</v>
      </c>
      <c r="L297" s="23"/>
      <c r="M297" s="168"/>
      <c r="N297" s="169" t="s">
        <v>39</v>
      </c>
      <c r="O297" s="60"/>
      <c r="P297" s="170" t="n">
        <f aca="false">O297*H297</f>
        <v>0</v>
      </c>
      <c r="Q297" s="170" t="n">
        <v>0</v>
      </c>
      <c r="R297" s="170" t="n">
        <f aca="false">Q297*H297</f>
        <v>0</v>
      </c>
      <c r="S297" s="170" t="n">
        <v>0</v>
      </c>
      <c r="T297" s="171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213</v>
      </c>
      <c r="AT297" s="172" t="s">
        <v>132</v>
      </c>
      <c r="AU297" s="172" t="s">
        <v>81</v>
      </c>
      <c r="AY297" s="3" t="s">
        <v>130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79</v>
      </c>
      <c r="BK297" s="173" t="n">
        <f aca="false">ROUND(I297*H297,2)</f>
        <v>0</v>
      </c>
      <c r="BL297" s="3" t="s">
        <v>213</v>
      </c>
      <c r="BM297" s="172" t="s">
        <v>584</v>
      </c>
    </row>
    <row r="298" s="27" customFormat="true" ht="16.5" hidden="false" customHeight="true" outlineLevel="0" collapsed="false">
      <c r="A298" s="22"/>
      <c r="B298" s="160"/>
      <c r="C298" s="161" t="s">
        <v>585</v>
      </c>
      <c r="D298" s="161" t="s">
        <v>132</v>
      </c>
      <c r="E298" s="162" t="s">
        <v>586</v>
      </c>
      <c r="F298" s="163" t="s">
        <v>587</v>
      </c>
      <c r="G298" s="164" t="s">
        <v>154</v>
      </c>
      <c r="H298" s="165" t="n">
        <v>20</v>
      </c>
      <c r="I298" s="166"/>
      <c r="J298" s="167" t="n">
        <f aca="false">ROUND(I298*H298,2)</f>
        <v>0</v>
      </c>
      <c r="K298" s="163" t="s">
        <v>143</v>
      </c>
      <c r="L298" s="23"/>
      <c r="M298" s="168"/>
      <c r="N298" s="169" t="s">
        <v>39</v>
      </c>
      <c r="O298" s="60"/>
      <c r="P298" s="170" t="n">
        <f aca="false">O298*H298</f>
        <v>0</v>
      </c>
      <c r="Q298" s="170" t="n">
        <v>0</v>
      </c>
      <c r="R298" s="170" t="n">
        <f aca="false">Q298*H298</f>
        <v>0</v>
      </c>
      <c r="S298" s="170" t="n">
        <v>0</v>
      </c>
      <c r="T298" s="171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213</v>
      </c>
      <c r="AT298" s="172" t="s">
        <v>132</v>
      </c>
      <c r="AU298" s="172" t="s">
        <v>81</v>
      </c>
      <c r="AY298" s="3" t="s">
        <v>130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79</v>
      </c>
      <c r="BK298" s="173" t="n">
        <f aca="false">ROUND(I298*H298,2)</f>
        <v>0</v>
      </c>
      <c r="BL298" s="3" t="s">
        <v>213</v>
      </c>
      <c r="BM298" s="172" t="s">
        <v>588</v>
      </c>
    </row>
    <row r="299" s="27" customFormat="true" ht="24.15" hidden="false" customHeight="true" outlineLevel="0" collapsed="false">
      <c r="A299" s="22"/>
      <c r="B299" s="160"/>
      <c r="C299" s="161" t="s">
        <v>589</v>
      </c>
      <c r="D299" s="161" t="s">
        <v>132</v>
      </c>
      <c r="E299" s="162" t="s">
        <v>590</v>
      </c>
      <c r="F299" s="163" t="s">
        <v>591</v>
      </c>
      <c r="G299" s="164" t="s">
        <v>428</v>
      </c>
      <c r="H299" s="204"/>
      <c r="I299" s="166"/>
      <c r="J299" s="167" t="n">
        <f aca="false">ROUND(I299*H299,2)</f>
        <v>0</v>
      </c>
      <c r="K299" s="163" t="s">
        <v>143</v>
      </c>
      <c r="L299" s="23"/>
      <c r="M299" s="168"/>
      <c r="N299" s="169" t="s">
        <v>39</v>
      </c>
      <c r="O299" s="60"/>
      <c r="P299" s="170" t="n">
        <f aca="false">O299*H299</f>
        <v>0</v>
      </c>
      <c r="Q299" s="170" t="n">
        <v>0</v>
      </c>
      <c r="R299" s="170" t="n">
        <f aca="false">Q299*H299</f>
        <v>0</v>
      </c>
      <c r="S299" s="170" t="n">
        <v>0</v>
      </c>
      <c r="T299" s="171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213</v>
      </c>
      <c r="AT299" s="172" t="s">
        <v>132</v>
      </c>
      <c r="AU299" s="172" t="s">
        <v>81</v>
      </c>
      <c r="AY299" s="3" t="s">
        <v>130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79</v>
      </c>
      <c r="BK299" s="173" t="n">
        <f aca="false">ROUND(I299*H299,2)</f>
        <v>0</v>
      </c>
      <c r="BL299" s="3" t="s">
        <v>213</v>
      </c>
      <c r="BM299" s="172" t="s">
        <v>592</v>
      </c>
    </row>
    <row r="300" s="146" customFormat="true" ht="22.8" hidden="false" customHeight="true" outlineLevel="0" collapsed="false">
      <c r="B300" s="147"/>
      <c r="D300" s="148" t="s">
        <v>73</v>
      </c>
      <c r="E300" s="158" t="s">
        <v>593</v>
      </c>
      <c r="F300" s="158" t="s">
        <v>594</v>
      </c>
      <c r="I300" s="150"/>
      <c r="J300" s="159" t="n">
        <f aca="false">BK300</f>
        <v>0</v>
      </c>
      <c r="L300" s="147"/>
      <c r="M300" s="152"/>
      <c r="N300" s="153"/>
      <c r="O300" s="153"/>
      <c r="P300" s="154" t="n">
        <f aca="false">SUM(P301:P327)</f>
        <v>0</v>
      </c>
      <c r="Q300" s="153"/>
      <c r="R300" s="154" t="n">
        <f aca="false">SUM(R301:R327)</f>
        <v>0.030555</v>
      </c>
      <c r="S300" s="153"/>
      <c r="T300" s="155" t="n">
        <f aca="false">SUM(T301:T327)</f>
        <v>0</v>
      </c>
      <c r="AR300" s="148" t="s">
        <v>81</v>
      </c>
      <c r="AT300" s="156" t="s">
        <v>73</v>
      </c>
      <c r="AU300" s="156" t="s">
        <v>79</v>
      </c>
      <c r="AY300" s="148" t="s">
        <v>130</v>
      </c>
      <c r="BK300" s="157" t="n">
        <f aca="false">SUM(BK301:BK327)</f>
        <v>0</v>
      </c>
    </row>
    <row r="301" s="27" customFormat="true" ht="24.15" hidden="false" customHeight="true" outlineLevel="0" collapsed="false">
      <c r="A301" s="22"/>
      <c r="B301" s="160"/>
      <c r="C301" s="161" t="s">
        <v>595</v>
      </c>
      <c r="D301" s="161" t="s">
        <v>132</v>
      </c>
      <c r="E301" s="162" t="s">
        <v>596</v>
      </c>
      <c r="F301" s="163" t="s">
        <v>597</v>
      </c>
      <c r="G301" s="164" t="s">
        <v>303</v>
      </c>
      <c r="H301" s="165" t="n">
        <v>10</v>
      </c>
      <c r="I301" s="166"/>
      <c r="J301" s="167" t="n">
        <f aca="false">ROUND(I301*H301,2)</f>
        <v>0</v>
      </c>
      <c r="K301" s="163" t="s">
        <v>143</v>
      </c>
      <c r="L301" s="23"/>
      <c r="M301" s="168"/>
      <c r="N301" s="169" t="s">
        <v>39</v>
      </c>
      <c r="O301" s="60"/>
      <c r="P301" s="170" t="n">
        <f aca="false">O301*H301</f>
        <v>0</v>
      </c>
      <c r="Q301" s="170" t="n">
        <v>0</v>
      </c>
      <c r="R301" s="170" t="n">
        <f aca="false">Q301*H301</f>
        <v>0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136</v>
      </c>
      <c r="AT301" s="172" t="s">
        <v>132</v>
      </c>
      <c r="AU301" s="172" t="s">
        <v>81</v>
      </c>
      <c r="AY301" s="3" t="s">
        <v>130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79</v>
      </c>
      <c r="BK301" s="173" t="n">
        <f aca="false">ROUND(I301*H301,2)</f>
        <v>0</v>
      </c>
      <c r="BL301" s="3" t="s">
        <v>136</v>
      </c>
      <c r="BM301" s="172" t="s">
        <v>598</v>
      </c>
    </row>
    <row r="302" s="27" customFormat="true" ht="21.75" hidden="false" customHeight="true" outlineLevel="0" collapsed="false">
      <c r="A302" s="22"/>
      <c r="B302" s="160"/>
      <c r="C302" s="184" t="s">
        <v>599</v>
      </c>
      <c r="D302" s="184" t="s">
        <v>147</v>
      </c>
      <c r="E302" s="185" t="s">
        <v>600</v>
      </c>
      <c r="F302" s="186" t="s">
        <v>601</v>
      </c>
      <c r="G302" s="187" t="s">
        <v>303</v>
      </c>
      <c r="H302" s="188" t="n">
        <v>10.5</v>
      </c>
      <c r="I302" s="189"/>
      <c r="J302" s="190" t="n">
        <f aca="false">ROUND(I302*H302,2)</f>
        <v>0</v>
      </c>
      <c r="K302" s="163" t="s">
        <v>143</v>
      </c>
      <c r="L302" s="191"/>
      <c r="M302" s="192"/>
      <c r="N302" s="193" t="s">
        <v>39</v>
      </c>
      <c r="O302" s="60"/>
      <c r="P302" s="170" t="n">
        <f aca="false">O302*H302</f>
        <v>0</v>
      </c>
      <c r="Q302" s="170" t="n">
        <v>7E-005</v>
      </c>
      <c r="R302" s="170" t="n">
        <f aca="false">Q302*H302</f>
        <v>0.000735</v>
      </c>
      <c r="S302" s="170" t="n">
        <v>0</v>
      </c>
      <c r="T302" s="171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2" t="s">
        <v>150</v>
      </c>
      <c r="AT302" s="172" t="s">
        <v>147</v>
      </c>
      <c r="AU302" s="172" t="s">
        <v>81</v>
      </c>
      <c r="AY302" s="3" t="s">
        <v>130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3" t="s">
        <v>79</v>
      </c>
      <c r="BK302" s="173" t="n">
        <f aca="false">ROUND(I302*H302,2)</f>
        <v>0</v>
      </c>
      <c r="BL302" s="3" t="s">
        <v>136</v>
      </c>
      <c r="BM302" s="172" t="s">
        <v>602</v>
      </c>
    </row>
    <row r="303" s="174" customFormat="true" ht="12.8" hidden="false" customHeight="false" outlineLevel="0" collapsed="false">
      <c r="B303" s="175"/>
      <c r="D303" s="176" t="s">
        <v>145</v>
      </c>
      <c r="F303" s="178" t="s">
        <v>603</v>
      </c>
      <c r="H303" s="179" t="n">
        <v>10.5</v>
      </c>
      <c r="I303" s="180"/>
      <c r="L303" s="175"/>
      <c r="M303" s="181"/>
      <c r="N303" s="182"/>
      <c r="O303" s="182"/>
      <c r="P303" s="182"/>
      <c r="Q303" s="182"/>
      <c r="R303" s="182"/>
      <c r="S303" s="182"/>
      <c r="T303" s="183"/>
      <c r="AT303" s="177" t="s">
        <v>145</v>
      </c>
      <c r="AU303" s="177" t="s">
        <v>81</v>
      </c>
      <c r="AV303" s="174" t="s">
        <v>81</v>
      </c>
      <c r="AW303" s="174" t="s">
        <v>2</v>
      </c>
      <c r="AX303" s="174" t="s">
        <v>79</v>
      </c>
      <c r="AY303" s="177" t="s">
        <v>130</v>
      </c>
    </row>
    <row r="304" s="27" customFormat="true" ht="16.5" hidden="false" customHeight="true" outlineLevel="0" collapsed="false">
      <c r="A304" s="22"/>
      <c r="B304" s="160"/>
      <c r="C304" s="161" t="s">
        <v>604</v>
      </c>
      <c r="D304" s="161" t="s">
        <v>132</v>
      </c>
      <c r="E304" s="162" t="s">
        <v>605</v>
      </c>
      <c r="F304" s="163" t="s">
        <v>606</v>
      </c>
      <c r="G304" s="164" t="s">
        <v>198</v>
      </c>
      <c r="H304" s="165" t="n">
        <v>10</v>
      </c>
      <c r="I304" s="166"/>
      <c r="J304" s="167" t="n">
        <f aca="false">ROUND(I304*H304,2)</f>
        <v>0</v>
      </c>
      <c r="K304" s="163" t="s">
        <v>143</v>
      </c>
      <c r="L304" s="23"/>
      <c r="M304" s="168"/>
      <c r="N304" s="169" t="s">
        <v>39</v>
      </c>
      <c r="O304" s="60"/>
      <c r="P304" s="170" t="n">
        <f aca="false">O304*H304</f>
        <v>0</v>
      </c>
      <c r="Q304" s="170" t="n">
        <v>0</v>
      </c>
      <c r="R304" s="170" t="n">
        <f aca="false">Q304*H304</f>
        <v>0</v>
      </c>
      <c r="S304" s="170" t="n">
        <v>0</v>
      </c>
      <c r="T304" s="171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2" t="s">
        <v>213</v>
      </c>
      <c r="AT304" s="172" t="s">
        <v>132</v>
      </c>
      <c r="AU304" s="172" t="s">
        <v>81</v>
      </c>
      <c r="AY304" s="3" t="s">
        <v>130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3" t="s">
        <v>79</v>
      </c>
      <c r="BK304" s="173" t="n">
        <f aca="false">ROUND(I304*H304,2)</f>
        <v>0</v>
      </c>
      <c r="BL304" s="3" t="s">
        <v>213</v>
      </c>
      <c r="BM304" s="172" t="s">
        <v>607</v>
      </c>
    </row>
    <row r="305" s="27" customFormat="true" ht="21.75" hidden="false" customHeight="true" outlineLevel="0" collapsed="false">
      <c r="A305" s="22"/>
      <c r="B305" s="160"/>
      <c r="C305" s="184" t="s">
        <v>608</v>
      </c>
      <c r="D305" s="184" t="s">
        <v>147</v>
      </c>
      <c r="E305" s="185" t="s">
        <v>609</v>
      </c>
      <c r="F305" s="186" t="s">
        <v>610</v>
      </c>
      <c r="G305" s="187" t="s">
        <v>198</v>
      </c>
      <c r="H305" s="188" t="n">
        <v>4</v>
      </c>
      <c r="I305" s="189"/>
      <c r="J305" s="190" t="n">
        <f aca="false">ROUND(I305*H305,2)</f>
        <v>0</v>
      </c>
      <c r="K305" s="163" t="s">
        <v>143</v>
      </c>
      <c r="L305" s="191"/>
      <c r="M305" s="192"/>
      <c r="N305" s="193" t="s">
        <v>39</v>
      </c>
      <c r="O305" s="60"/>
      <c r="P305" s="170" t="n">
        <f aca="false">O305*H305</f>
        <v>0</v>
      </c>
      <c r="Q305" s="170" t="n">
        <v>0.00018</v>
      </c>
      <c r="R305" s="170" t="n">
        <f aca="false">Q305*H305</f>
        <v>0.00072</v>
      </c>
      <c r="S305" s="170" t="n">
        <v>0</v>
      </c>
      <c r="T305" s="171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2" t="s">
        <v>282</v>
      </c>
      <c r="AT305" s="172" t="s">
        <v>147</v>
      </c>
      <c r="AU305" s="172" t="s">
        <v>81</v>
      </c>
      <c r="AY305" s="3" t="s">
        <v>130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79</v>
      </c>
      <c r="BK305" s="173" t="n">
        <f aca="false">ROUND(I305*H305,2)</f>
        <v>0</v>
      </c>
      <c r="BL305" s="3" t="s">
        <v>213</v>
      </c>
      <c r="BM305" s="172" t="s">
        <v>611</v>
      </c>
    </row>
    <row r="306" s="27" customFormat="true" ht="24.15" hidden="false" customHeight="true" outlineLevel="0" collapsed="false">
      <c r="A306" s="22"/>
      <c r="B306" s="160"/>
      <c r="C306" s="184" t="s">
        <v>612</v>
      </c>
      <c r="D306" s="184" t="s">
        <v>147</v>
      </c>
      <c r="E306" s="185" t="s">
        <v>613</v>
      </c>
      <c r="F306" s="186" t="s">
        <v>614</v>
      </c>
      <c r="G306" s="187" t="s">
        <v>198</v>
      </c>
      <c r="H306" s="188" t="n">
        <v>4</v>
      </c>
      <c r="I306" s="189"/>
      <c r="J306" s="190" t="n">
        <f aca="false">ROUND(I306*H306,2)</f>
        <v>0</v>
      </c>
      <c r="K306" s="186"/>
      <c r="L306" s="191"/>
      <c r="M306" s="192"/>
      <c r="N306" s="193" t="s">
        <v>39</v>
      </c>
      <c r="O306" s="60"/>
      <c r="P306" s="170" t="n">
        <f aca="false">O306*H306</f>
        <v>0</v>
      </c>
      <c r="Q306" s="170" t="n">
        <v>0.00018</v>
      </c>
      <c r="R306" s="170" t="n">
        <f aca="false">Q306*H306</f>
        <v>0.00072</v>
      </c>
      <c r="S306" s="170" t="n">
        <v>0</v>
      </c>
      <c r="T306" s="171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282</v>
      </c>
      <c r="AT306" s="172" t="s">
        <v>147</v>
      </c>
      <c r="AU306" s="172" t="s">
        <v>81</v>
      </c>
      <c r="AY306" s="3" t="s">
        <v>130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79</v>
      </c>
      <c r="BK306" s="173" t="n">
        <f aca="false">ROUND(I306*H306,2)</f>
        <v>0</v>
      </c>
      <c r="BL306" s="3" t="s">
        <v>213</v>
      </c>
      <c r="BM306" s="172" t="s">
        <v>615</v>
      </c>
    </row>
    <row r="307" s="27" customFormat="true" ht="37.8" hidden="false" customHeight="true" outlineLevel="0" collapsed="false">
      <c r="A307" s="22"/>
      <c r="B307" s="160"/>
      <c r="C307" s="184" t="s">
        <v>616</v>
      </c>
      <c r="D307" s="184" t="s">
        <v>147</v>
      </c>
      <c r="E307" s="185" t="s">
        <v>617</v>
      </c>
      <c r="F307" s="186" t="s">
        <v>618</v>
      </c>
      <c r="G307" s="187" t="s">
        <v>198</v>
      </c>
      <c r="H307" s="188" t="n">
        <v>2</v>
      </c>
      <c r="I307" s="189"/>
      <c r="J307" s="190" t="n">
        <f aca="false">ROUND(I307*H307,2)</f>
        <v>0</v>
      </c>
      <c r="K307" s="186"/>
      <c r="L307" s="191"/>
      <c r="M307" s="192"/>
      <c r="N307" s="193" t="s">
        <v>39</v>
      </c>
      <c r="O307" s="60"/>
      <c r="P307" s="170" t="n">
        <f aca="false">O307*H307</f>
        <v>0</v>
      </c>
      <c r="Q307" s="170" t="n">
        <v>0.00018</v>
      </c>
      <c r="R307" s="170" t="n">
        <f aca="false">Q307*H307</f>
        <v>0.00036</v>
      </c>
      <c r="S307" s="170" t="n">
        <v>0</v>
      </c>
      <c r="T307" s="171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2" t="s">
        <v>282</v>
      </c>
      <c r="AT307" s="172" t="s">
        <v>147</v>
      </c>
      <c r="AU307" s="172" t="s">
        <v>81</v>
      </c>
      <c r="AY307" s="3" t="s">
        <v>130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3" t="s">
        <v>79</v>
      </c>
      <c r="BK307" s="173" t="n">
        <f aca="false">ROUND(I307*H307,2)</f>
        <v>0</v>
      </c>
      <c r="BL307" s="3" t="s">
        <v>213</v>
      </c>
      <c r="BM307" s="172" t="s">
        <v>619</v>
      </c>
    </row>
    <row r="308" s="27" customFormat="true" ht="33" hidden="false" customHeight="true" outlineLevel="0" collapsed="false">
      <c r="A308" s="22"/>
      <c r="B308" s="160"/>
      <c r="C308" s="161" t="s">
        <v>620</v>
      </c>
      <c r="D308" s="161" t="s">
        <v>132</v>
      </c>
      <c r="E308" s="162" t="s">
        <v>621</v>
      </c>
      <c r="F308" s="163" t="s">
        <v>622</v>
      </c>
      <c r="G308" s="164" t="s">
        <v>303</v>
      </c>
      <c r="H308" s="165" t="n">
        <v>20</v>
      </c>
      <c r="I308" s="166"/>
      <c r="J308" s="167" t="n">
        <f aca="false">ROUND(I308*H308,2)</f>
        <v>0</v>
      </c>
      <c r="K308" s="163" t="s">
        <v>143</v>
      </c>
      <c r="L308" s="23"/>
      <c r="M308" s="168"/>
      <c r="N308" s="169" t="s">
        <v>39</v>
      </c>
      <c r="O308" s="60"/>
      <c r="P308" s="170" t="n">
        <f aca="false">O308*H308</f>
        <v>0</v>
      </c>
      <c r="Q308" s="170" t="n">
        <v>0</v>
      </c>
      <c r="R308" s="170" t="n">
        <f aca="false">Q308*H308</f>
        <v>0</v>
      </c>
      <c r="S308" s="170" t="n">
        <v>0</v>
      </c>
      <c r="T308" s="17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213</v>
      </c>
      <c r="AT308" s="172" t="s">
        <v>132</v>
      </c>
      <c r="AU308" s="172" t="s">
        <v>81</v>
      </c>
      <c r="AY308" s="3" t="s">
        <v>130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79</v>
      </c>
      <c r="BK308" s="173" t="n">
        <f aca="false">ROUND(I308*H308,2)</f>
        <v>0</v>
      </c>
      <c r="BL308" s="3" t="s">
        <v>213</v>
      </c>
      <c r="BM308" s="172" t="s">
        <v>623</v>
      </c>
    </row>
    <row r="309" s="27" customFormat="true" ht="16.5" hidden="false" customHeight="true" outlineLevel="0" collapsed="false">
      <c r="A309" s="22"/>
      <c r="B309" s="160"/>
      <c r="C309" s="184" t="s">
        <v>624</v>
      </c>
      <c r="D309" s="184" t="s">
        <v>147</v>
      </c>
      <c r="E309" s="185" t="s">
        <v>625</v>
      </c>
      <c r="F309" s="186" t="s">
        <v>626</v>
      </c>
      <c r="G309" s="187" t="s">
        <v>303</v>
      </c>
      <c r="H309" s="188" t="n">
        <v>23</v>
      </c>
      <c r="I309" s="189"/>
      <c r="J309" s="190" t="n">
        <f aca="false">ROUND(I309*H309,2)</f>
        <v>0</v>
      </c>
      <c r="K309" s="186"/>
      <c r="L309" s="191"/>
      <c r="M309" s="192"/>
      <c r="N309" s="193" t="s">
        <v>39</v>
      </c>
      <c r="O309" s="60"/>
      <c r="P309" s="170" t="n">
        <f aca="false">O309*H309</f>
        <v>0</v>
      </c>
      <c r="Q309" s="170" t="n">
        <v>2E-005</v>
      </c>
      <c r="R309" s="170" t="n">
        <f aca="false">Q309*H309</f>
        <v>0.00046</v>
      </c>
      <c r="S309" s="170" t="n">
        <v>0</v>
      </c>
      <c r="T309" s="171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2" t="s">
        <v>282</v>
      </c>
      <c r="AT309" s="172" t="s">
        <v>147</v>
      </c>
      <c r="AU309" s="172" t="s">
        <v>81</v>
      </c>
      <c r="AY309" s="3" t="s">
        <v>130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3" t="s">
        <v>79</v>
      </c>
      <c r="BK309" s="173" t="n">
        <f aca="false">ROUND(I309*H309,2)</f>
        <v>0</v>
      </c>
      <c r="BL309" s="3" t="s">
        <v>213</v>
      </c>
      <c r="BM309" s="172" t="s">
        <v>627</v>
      </c>
    </row>
    <row r="310" s="174" customFormat="true" ht="12.8" hidden="false" customHeight="false" outlineLevel="0" collapsed="false">
      <c r="B310" s="175"/>
      <c r="D310" s="176" t="s">
        <v>145</v>
      </c>
      <c r="F310" s="178" t="s">
        <v>628</v>
      </c>
      <c r="H310" s="179" t="n">
        <v>23</v>
      </c>
      <c r="I310" s="180"/>
      <c r="L310" s="175"/>
      <c r="M310" s="181"/>
      <c r="N310" s="182"/>
      <c r="O310" s="182"/>
      <c r="P310" s="182"/>
      <c r="Q310" s="182"/>
      <c r="R310" s="182"/>
      <c r="S310" s="182"/>
      <c r="T310" s="183"/>
      <c r="AT310" s="177" t="s">
        <v>145</v>
      </c>
      <c r="AU310" s="177" t="s">
        <v>81</v>
      </c>
      <c r="AV310" s="174" t="s">
        <v>81</v>
      </c>
      <c r="AW310" s="174" t="s">
        <v>2</v>
      </c>
      <c r="AX310" s="174" t="s">
        <v>79</v>
      </c>
      <c r="AY310" s="177" t="s">
        <v>130</v>
      </c>
    </row>
    <row r="311" s="27" customFormat="true" ht="24.15" hidden="false" customHeight="true" outlineLevel="0" collapsed="false">
      <c r="A311" s="22"/>
      <c r="B311" s="160"/>
      <c r="C311" s="161" t="s">
        <v>629</v>
      </c>
      <c r="D311" s="161" t="s">
        <v>132</v>
      </c>
      <c r="E311" s="162" t="s">
        <v>630</v>
      </c>
      <c r="F311" s="163" t="s">
        <v>631</v>
      </c>
      <c r="G311" s="164" t="s">
        <v>303</v>
      </c>
      <c r="H311" s="165" t="n">
        <v>220</v>
      </c>
      <c r="I311" s="166"/>
      <c r="J311" s="167" t="n">
        <f aca="false">ROUND(I311*H311,2)</f>
        <v>0</v>
      </c>
      <c r="K311" s="163" t="s">
        <v>143</v>
      </c>
      <c r="L311" s="23"/>
      <c r="M311" s="168"/>
      <c r="N311" s="169" t="s">
        <v>39</v>
      </c>
      <c r="O311" s="60"/>
      <c r="P311" s="170" t="n">
        <f aca="false">O311*H311</f>
        <v>0</v>
      </c>
      <c r="Q311" s="170" t="n">
        <v>0</v>
      </c>
      <c r="R311" s="170" t="n">
        <f aca="false">Q311*H311</f>
        <v>0</v>
      </c>
      <c r="S311" s="170" t="n">
        <v>0</v>
      </c>
      <c r="T311" s="171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2" t="s">
        <v>213</v>
      </c>
      <c r="AT311" s="172" t="s">
        <v>132</v>
      </c>
      <c r="AU311" s="172" t="s">
        <v>81</v>
      </c>
      <c r="AY311" s="3" t="s">
        <v>130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3" t="s">
        <v>79</v>
      </c>
      <c r="BK311" s="173" t="n">
        <f aca="false">ROUND(I311*H311,2)</f>
        <v>0</v>
      </c>
      <c r="BL311" s="3" t="s">
        <v>213</v>
      </c>
      <c r="BM311" s="172" t="s">
        <v>632</v>
      </c>
    </row>
    <row r="312" s="27" customFormat="true" ht="16.5" hidden="false" customHeight="true" outlineLevel="0" collapsed="false">
      <c r="A312" s="22"/>
      <c r="B312" s="160"/>
      <c r="C312" s="184" t="s">
        <v>633</v>
      </c>
      <c r="D312" s="184" t="s">
        <v>147</v>
      </c>
      <c r="E312" s="185" t="s">
        <v>634</v>
      </c>
      <c r="F312" s="186" t="s">
        <v>635</v>
      </c>
      <c r="G312" s="187" t="s">
        <v>303</v>
      </c>
      <c r="H312" s="188" t="n">
        <v>100</v>
      </c>
      <c r="I312" s="189"/>
      <c r="J312" s="190" t="n">
        <f aca="false">ROUND(I312*H312,2)</f>
        <v>0</v>
      </c>
      <c r="K312" s="163" t="s">
        <v>143</v>
      </c>
      <c r="L312" s="191"/>
      <c r="M312" s="192"/>
      <c r="N312" s="193" t="s">
        <v>39</v>
      </c>
      <c r="O312" s="60"/>
      <c r="P312" s="170" t="n">
        <f aca="false">O312*H312</f>
        <v>0</v>
      </c>
      <c r="Q312" s="170" t="n">
        <v>0.00012</v>
      </c>
      <c r="R312" s="170" t="n">
        <f aca="false">Q312*H312</f>
        <v>0.012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282</v>
      </c>
      <c r="AT312" s="172" t="s">
        <v>147</v>
      </c>
      <c r="AU312" s="172" t="s">
        <v>81</v>
      </c>
      <c r="AY312" s="3" t="s">
        <v>130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79</v>
      </c>
      <c r="BK312" s="173" t="n">
        <f aca="false">ROUND(I312*H312,2)</f>
        <v>0</v>
      </c>
      <c r="BL312" s="3" t="s">
        <v>213</v>
      </c>
      <c r="BM312" s="172" t="s">
        <v>636</v>
      </c>
    </row>
    <row r="313" s="174" customFormat="true" ht="12.8" hidden="false" customHeight="false" outlineLevel="0" collapsed="false">
      <c r="B313" s="175"/>
      <c r="D313" s="176" t="s">
        <v>145</v>
      </c>
      <c r="F313" s="178" t="s">
        <v>637</v>
      </c>
      <c r="H313" s="179" t="n">
        <v>100</v>
      </c>
      <c r="I313" s="180"/>
      <c r="L313" s="175"/>
      <c r="M313" s="181"/>
      <c r="N313" s="182"/>
      <c r="O313" s="182"/>
      <c r="P313" s="182"/>
      <c r="Q313" s="182"/>
      <c r="R313" s="182"/>
      <c r="S313" s="182"/>
      <c r="T313" s="183"/>
      <c r="AT313" s="177" t="s">
        <v>145</v>
      </c>
      <c r="AU313" s="177" t="s">
        <v>81</v>
      </c>
      <c r="AV313" s="174" t="s">
        <v>81</v>
      </c>
      <c r="AW313" s="174" t="s">
        <v>2</v>
      </c>
      <c r="AX313" s="174" t="s">
        <v>79</v>
      </c>
      <c r="AY313" s="177" t="s">
        <v>130</v>
      </c>
    </row>
    <row r="314" s="27" customFormat="true" ht="16.5" hidden="false" customHeight="true" outlineLevel="0" collapsed="false">
      <c r="A314" s="22"/>
      <c r="B314" s="160"/>
      <c r="C314" s="184" t="s">
        <v>638</v>
      </c>
      <c r="D314" s="184" t="s">
        <v>147</v>
      </c>
      <c r="E314" s="185" t="s">
        <v>639</v>
      </c>
      <c r="F314" s="186" t="s">
        <v>640</v>
      </c>
      <c r="G314" s="187" t="s">
        <v>303</v>
      </c>
      <c r="H314" s="188" t="n">
        <v>120</v>
      </c>
      <c r="I314" s="189"/>
      <c r="J314" s="190" t="n">
        <f aca="false">ROUND(I314*H314,2)</f>
        <v>0</v>
      </c>
      <c r="K314" s="186"/>
      <c r="L314" s="191"/>
      <c r="M314" s="192"/>
      <c r="N314" s="193" t="s">
        <v>39</v>
      </c>
      <c r="O314" s="60"/>
      <c r="P314" s="170" t="n">
        <f aca="false">O314*H314</f>
        <v>0</v>
      </c>
      <c r="Q314" s="170" t="n">
        <v>0.00012</v>
      </c>
      <c r="R314" s="170" t="n">
        <f aca="false">Q314*H314</f>
        <v>0.0144</v>
      </c>
      <c r="S314" s="170" t="n">
        <v>0</v>
      </c>
      <c r="T314" s="171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2" t="s">
        <v>282</v>
      </c>
      <c r="AT314" s="172" t="s">
        <v>147</v>
      </c>
      <c r="AU314" s="172" t="s">
        <v>81</v>
      </c>
      <c r="AY314" s="3" t="s">
        <v>130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3" t="s">
        <v>79</v>
      </c>
      <c r="BK314" s="173" t="n">
        <f aca="false">ROUND(I314*H314,2)</f>
        <v>0</v>
      </c>
      <c r="BL314" s="3" t="s">
        <v>213</v>
      </c>
      <c r="BM314" s="172" t="s">
        <v>641</v>
      </c>
    </row>
    <row r="315" s="27" customFormat="true" ht="24.15" hidden="false" customHeight="true" outlineLevel="0" collapsed="false">
      <c r="A315" s="22"/>
      <c r="B315" s="160"/>
      <c r="C315" s="161" t="s">
        <v>642</v>
      </c>
      <c r="D315" s="161" t="s">
        <v>132</v>
      </c>
      <c r="E315" s="162" t="s">
        <v>643</v>
      </c>
      <c r="F315" s="163" t="s">
        <v>644</v>
      </c>
      <c r="G315" s="164" t="s">
        <v>198</v>
      </c>
      <c r="H315" s="165" t="n">
        <v>60</v>
      </c>
      <c r="I315" s="166"/>
      <c r="J315" s="167" t="n">
        <f aca="false">ROUND(I315*H315,2)</f>
        <v>0</v>
      </c>
      <c r="K315" s="163" t="s">
        <v>143</v>
      </c>
      <c r="L315" s="23"/>
      <c r="M315" s="168"/>
      <c r="N315" s="169" t="s">
        <v>39</v>
      </c>
      <c r="O315" s="60"/>
      <c r="P315" s="170" t="n">
        <f aca="false">O315*H315</f>
        <v>0</v>
      </c>
      <c r="Q315" s="170" t="n">
        <v>0</v>
      </c>
      <c r="R315" s="170" t="n">
        <f aca="false">Q315*H315</f>
        <v>0</v>
      </c>
      <c r="S315" s="170" t="n">
        <v>0</v>
      </c>
      <c r="T315" s="171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2" t="s">
        <v>213</v>
      </c>
      <c r="AT315" s="172" t="s">
        <v>132</v>
      </c>
      <c r="AU315" s="172" t="s">
        <v>81</v>
      </c>
      <c r="AY315" s="3" t="s">
        <v>130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3" t="s">
        <v>79</v>
      </c>
      <c r="BK315" s="173" t="n">
        <f aca="false">ROUND(I315*H315,2)</f>
        <v>0</v>
      </c>
      <c r="BL315" s="3" t="s">
        <v>213</v>
      </c>
      <c r="BM315" s="172" t="s">
        <v>645</v>
      </c>
    </row>
    <row r="316" s="27" customFormat="true" ht="24.15" hidden="false" customHeight="true" outlineLevel="0" collapsed="false">
      <c r="A316" s="22"/>
      <c r="B316" s="160"/>
      <c r="C316" s="161" t="s">
        <v>646</v>
      </c>
      <c r="D316" s="161" t="s">
        <v>132</v>
      </c>
      <c r="E316" s="162" t="s">
        <v>647</v>
      </c>
      <c r="F316" s="163" t="s">
        <v>648</v>
      </c>
      <c r="G316" s="164" t="s">
        <v>198</v>
      </c>
      <c r="H316" s="165" t="n">
        <v>5</v>
      </c>
      <c r="I316" s="166"/>
      <c r="J316" s="167" t="n">
        <f aca="false">ROUND(I316*H316,2)</f>
        <v>0</v>
      </c>
      <c r="K316" s="163" t="s">
        <v>143</v>
      </c>
      <c r="L316" s="23"/>
      <c r="M316" s="168"/>
      <c r="N316" s="169" t="s">
        <v>39</v>
      </c>
      <c r="O316" s="60"/>
      <c r="P316" s="170" t="n">
        <f aca="false">O316*H316</f>
        <v>0</v>
      </c>
      <c r="Q316" s="170" t="n">
        <v>0</v>
      </c>
      <c r="R316" s="170" t="n">
        <f aca="false">Q316*H316</f>
        <v>0</v>
      </c>
      <c r="S316" s="170" t="n">
        <v>0</v>
      </c>
      <c r="T316" s="171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213</v>
      </c>
      <c r="AT316" s="172" t="s">
        <v>132</v>
      </c>
      <c r="AU316" s="172" t="s">
        <v>81</v>
      </c>
      <c r="AY316" s="3" t="s">
        <v>130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79</v>
      </c>
      <c r="BK316" s="173" t="n">
        <f aca="false">ROUND(I316*H316,2)</f>
        <v>0</v>
      </c>
      <c r="BL316" s="3" t="s">
        <v>213</v>
      </c>
      <c r="BM316" s="172" t="s">
        <v>649</v>
      </c>
    </row>
    <row r="317" s="27" customFormat="true" ht="16.5" hidden="false" customHeight="true" outlineLevel="0" collapsed="false">
      <c r="A317" s="22"/>
      <c r="B317" s="160"/>
      <c r="C317" s="184" t="s">
        <v>650</v>
      </c>
      <c r="D317" s="184" t="s">
        <v>147</v>
      </c>
      <c r="E317" s="185" t="s">
        <v>651</v>
      </c>
      <c r="F317" s="186" t="s">
        <v>652</v>
      </c>
      <c r="G317" s="187" t="s">
        <v>198</v>
      </c>
      <c r="H317" s="188" t="n">
        <v>5</v>
      </c>
      <c r="I317" s="189"/>
      <c r="J317" s="190" t="n">
        <f aca="false">ROUND(I317*H317,2)</f>
        <v>0</v>
      </c>
      <c r="K317" s="186"/>
      <c r="L317" s="191"/>
      <c r="M317" s="192"/>
      <c r="N317" s="193" t="s">
        <v>39</v>
      </c>
      <c r="O317" s="60"/>
      <c r="P317" s="170" t="n">
        <f aca="false">O317*H317</f>
        <v>0</v>
      </c>
      <c r="Q317" s="170" t="n">
        <v>9E-005</v>
      </c>
      <c r="R317" s="170" t="n">
        <f aca="false">Q317*H317</f>
        <v>0.00045</v>
      </c>
      <c r="S317" s="170" t="n">
        <v>0</v>
      </c>
      <c r="T317" s="171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2" t="s">
        <v>282</v>
      </c>
      <c r="AT317" s="172" t="s">
        <v>147</v>
      </c>
      <c r="AU317" s="172" t="s">
        <v>81</v>
      </c>
      <c r="AY317" s="3" t="s">
        <v>130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3" t="s">
        <v>79</v>
      </c>
      <c r="BK317" s="173" t="n">
        <f aca="false">ROUND(I317*H317,2)</f>
        <v>0</v>
      </c>
      <c r="BL317" s="3" t="s">
        <v>213</v>
      </c>
      <c r="BM317" s="172" t="s">
        <v>653</v>
      </c>
    </row>
    <row r="318" s="27" customFormat="true" ht="24.15" hidden="false" customHeight="true" outlineLevel="0" collapsed="false">
      <c r="A318" s="22"/>
      <c r="B318" s="160"/>
      <c r="C318" s="161" t="s">
        <v>654</v>
      </c>
      <c r="D318" s="161" t="s">
        <v>132</v>
      </c>
      <c r="E318" s="162" t="s">
        <v>655</v>
      </c>
      <c r="F318" s="163" t="s">
        <v>656</v>
      </c>
      <c r="G318" s="164" t="s">
        <v>198</v>
      </c>
      <c r="H318" s="165" t="n">
        <v>4</v>
      </c>
      <c r="I318" s="166"/>
      <c r="J318" s="167" t="n">
        <f aca="false">ROUND(I318*H318,2)</f>
        <v>0</v>
      </c>
      <c r="K318" s="163" t="s">
        <v>143</v>
      </c>
      <c r="L318" s="23"/>
      <c r="M318" s="168"/>
      <c r="N318" s="169" t="s">
        <v>39</v>
      </c>
      <c r="O318" s="60"/>
      <c r="P318" s="170" t="n">
        <f aca="false">O318*H318</f>
        <v>0</v>
      </c>
      <c r="Q318" s="170" t="n">
        <v>0</v>
      </c>
      <c r="R318" s="170" t="n">
        <f aca="false">Q318*H318</f>
        <v>0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213</v>
      </c>
      <c r="AT318" s="172" t="s">
        <v>132</v>
      </c>
      <c r="AU318" s="172" t="s">
        <v>81</v>
      </c>
      <c r="AY318" s="3" t="s">
        <v>130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79</v>
      </c>
      <c r="BK318" s="173" t="n">
        <f aca="false">ROUND(I318*H318,2)</f>
        <v>0</v>
      </c>
      <c r="BL318" s="3" t="s">
        <v>213</v>
      </c>
      <c r="BM318" s="172" t="s">
        <v>657</v>
      </c>
    </row>
    <row r="319" s="27" customFormat="true" ht="24.15" hidden="false" customHeight="true" outlineLevel="0" collapsed="false">
      <c r="A319" s="22"/>
      <c r="B319" s="160"/>
      <c r="C319" s="184" t="s">
        <v>658</v>
      </c>
      <c r="D319" s="184" t="s">
        <v>147</v>
      </c>
      <c r="E319" s="185" t="s">
        <v>659</v>
      </c>
      <c r="F319" s="186" t="s">
        <v>660</v>
      </c>
      <c r="G319" s="187" t="s">
        <v>198</v>
      </c>
      <c r="H319" s="188" t="n">
        <v>4</v>
      </c>
      <c r="I319" s="189"/>
      <c r="J319" s="190" t="n">
        <f aca="false">ROUND(I319*H319,2)</f>
        <v>0</v>
      </c>
      <c r="K319" s="186"/>
      <c r="L319" s="191"/>
      <c r="M319" s="192"/>
      <c r="N319" s="193" t="s">
        <v>39</v>
      </c>
      <c r="O319" s="60"/>
      <c r="P319" s="170" t="n">
        <f aca="false">O319*H319</f>
        <v>0</v>
      </c>
      <c r="Q319" s="170" t="n">
        <v>6E-005</v>
      </c>
      <c r="R319" s="170" t="n">
        <f aca="false">Q319*H319</f>
        <v>0.00024</v>
      </c>
      <c r="S319" s="170" t="n">
        <v>0</v>
      </c>
      <c r="T319" s="171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2" t="s">
        <v>282</v>
      </c>
      <c r="AT319" s="172" t="s">
        <v>147</v>
      </c>
      <c r="AU319" s="172" t="s">
        <v>81</v>
      </c>
      <c r="AY319" s="3" t="s">
        <v>130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3" t="s">
        <v>79</v>
      </c>
      <c r="BK319" s="173" t="n">
        <f aca="false">ROUND(I319*H319,2)</f>
        <v>0</v>
      </c>
      <c r="BL319" s="3" t="s">
        <v>213</v>
      </c>
      <c r="BM319" s="172" t="s">
        <v>661</v>
      </c>
    </row>
    <row r="320" s="27" customFormat="true" ht="24.15" hidden="false" customHeight="true" outlineLevel="0" collapsed="false">
      <c r="A320" s="22"/>
      <c r="B320" s="160"/>
      <c r="C320" s="161" t="s">
        <v>662</v>
      </c>
      <c r="D320" s="161" t="s">
        <v>132</v>
      </c>
      <c r="E320" s="162" t="s">
        <v>663</v>
      </c>
      <c r="F320" s="163" t="s">
        <v>664</v>
      </c>
      <c r="G320" s="164" t="s">
        <v>198</v>
      </c>
      <c r="H320" s="165" t="n">
        <v>1</v>
      </c>
      <c r="I320" s="166"/>
      <c r="J320" s="167" t="n">
        <f aca="false">ROUND(I320*H320,2)</f>
        <v>0</v>
      </c>
      <c r="K320" s="163" t="s">
        <v>143</v>
      </c>
      <c r="L320" s="23"/>
      <c r="M320" s="168"/>
      <c r="N320" s="169" t="s">
        <v>39</v>
      </c>
      <c r="O320" s="60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0</v>
      </c>
      <c r="T320" s="171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213</v>
      </c>
      <c r="AT320" s="172" t="s">
        <v>132</v>
      </c>
      <c r="AU320" s="172" t="s">
        <v>81</v>
      </c>
      <c r="AY320" s="3" t="s">
        <v>130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79</v>
      </c>
      <c r="BK320" s="173" t="n">
        <f aca="false">ROUND(I320*H320,2)</f>
        <v>0</v>
      </c>
      <c r="BL320" s="3" t="s">
        <v>213</v>
      </c>
      <c r="BM320" s="172" t="s">
        <v>665</v>
      </c>
    </row>
    <row r="321" s="27" customFormat="true" ht="21.75" hidden="false" customHeight="true" outlineLevel="0" collapsed="false">
      <c r="A321" s="22"/>
      <c r="B321" s="160"/>
      <c r="C321" s="184" t="s">
        <v>666</v>
      </c>
      <c r="D321" s="184" t="s">
        <v>147</v>
      </c>
      <c r="E321" s="185" t="s">
        <v>667</v>
      </c>
      <c r="F321" s="186" t="s">
        <v>668</v>
      </c>
      <c r="G321" s="187" t="s">
        <v>198</v>
      </c>
      <c r="H321" s="188" t="n">
        <v>1</v>
      </c>
      <c r="I321" s="189"/>
      <c r="J321" s="190" t="n">
        <f aca="false">ROUND(I321*H321,2)</f>
        <v>0</v>
      </c>
      <c r="K321" s="163" t="s">
        <v>143</v>
      </c>
      <c r="L321" s="191"/>
      <c r="M321" s="192"/>
      <c r="N321" s="193" t="s">
        <v>39</v>
      </c>
      <c r="O321" s="60"/>
      <c r="P321" s="170" t="n">
        <f aca="false">O321*H321</f>
        <v>0</v>
      </c>
      <c r="Q321" s="170" t="n">
        <v>0.00047</v>
      </c>
      <c r="R321" s="170" t="n">
        <f aca="false">Q321*H321</f>
        <v>0.00047</v>
      </c>
      <c r="S321" s="170" t="n">
        <v>0</v>
      </c>
      <c r="T321" s="171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2" t="s">
        <v>282</v>
      </c>
      <c r="AT321" s="172" t="s">
        <v>147</v>
      </c>
      <c r="AU321" s="172" t="s">
        <v>81</v>
      </c>
      <c r="AY321" s="3" t="s">
        <v>130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3" t="s">
        <v>79</v>
      </c>
      <c r="BK321" s="173" t="n">
        <f aca="false">ROUND(I321*H321,2)</f>
        <v>0</v>
      </c>
      <c r="BL321" s="3" t="s">
        <v>213</v>
      </c>
      <c r="BM321" s="172" t="s">
        <v>669</v>
      </c>
    </row>
    <row r="322" s="27" customFormat="true" ht="24.15" hidden="false" customHeight="true" outlineLevel="0" collapsed="false">
      <c r="A322" s="22"/>
      <c r="B322" s="160"/>
      <c r="C322" s="161" t="s">
        <v>670</v>
      </c>
      <c r="D322" s="161" t="s">
        <v>132</v>
      </c>
      <c r="E322" s="162" t="s">
        <v>671</v>
      </c>
      <c r="F322" s="163" t="s">
        <v>672</v>
      </c>
      <c r="G322" s="164" t="s">
        <v>198</v>
      </c>
      <c r="H322" s="165" t="n">
        <v>1</v>
      </c>
      <c r="I322" s="166"/>
      <c r="J322" s="167" t="n">
        <f aca="false">ROUND(I322*H322,2)</f>
        <v>0</v>
      </c>
      <c r="K322" s="163" t="s">
        <v>143</v>
      </c>
      <c r="L322" s="23"/>
      <c r="M322" s="168"/>
      <c r="N322" s="169" t="s">
        <v>39</v>
      </c>
      <c r="O322" s="60"/>
      <c r="P322" s="170" t="n">
        <f aca="false">O322*H322</f>
        <v>0</v>
      </c>
      <c r="Q322" s="170" t="n">
        <v>0</v>
      </c>
      <c r="R322" s="170" t="n">
        <f aca="false">Q322*H322</f>
        <v>0</v>
      </c>
      <c r="S322" s="170" t="n">
        <v>0</v>
      </c>
      <c r="T322" s="171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2" t="s">
        <v>213</v>
      </c>
      <c r="AT322" s="172" t="s">
        <v>132</v>
      </c>
      <c r="AU322" s="172" t="s">
        <v>81</v>
      </c>
      <c r="AY322" s="3" t="s">
        <v>130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3" t="s">
        <v>79</v>
      </c>
      <c r="BK322" s="173" t="n">
        <f aca="false">ROUND(I322*H322,2)</f>
        <v>0</v>
      </c>
      <c r="BL322" s="3" t="s">
        <v>213</v>
      </c>
      <c r="BM322" s="172" t="s">
        <v>673</v>
      </c>
    </row>
    <row r="323" s="27" customFormat="true" ht="21.75" hidden="false" customHeight="true" outlineLevel="0" collapsed="false">
      <c r="A323" s="22"/>
      <c r="B323" s="160"/>
      <c r="C323" s="161" t="s">
        <v>674</v>
      </c>
      <c r="D323" s="161" t="s">
        <v>132</v>
      </c>
      <c r="E323" s="162" t="s">
        <v>675</v>
      </c>
      <c r="F323" s="163" t="s">
        <v>676</v>
      </c>
      <c r="G323" s="164" t="s">
        <v>198</v>
      </c>
      <c r="H323" s="165" t="n">
        <v>1</v>
      </c>
      <c r="I323" s="166"/>
      <c r="J323" s="167" t="n">
        <f aca="false">ROUND(I323*H323,2)</f>
        <v>0</v>
      </c>
      <c r="K323" s="163" t="s">
        <v>143</v>
      </c>
      <c r="L323" s="23"/>
      <c r="M323" s="168"/>
      <c r="N323" s="169" t="s">
        <v>39</v>
      </c>
      <c r="O323" s="60"/>
      <c r="P323" s="170" t="n">
        <f aca="false">O323*H323</f>
        <v>0</v>
      </c>
      <c r="Q323" s="170" t="n">
        <v>0</v>
      </c>
      <c r="R323" s="170" t="n">
        <f aca="false">Q323*H323</f>
        <v>0</v>
      </c>
      <c r="S323" s="170" t="n">
        <v>0</v>
      </c>
      <c r="T323" s="17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2" t="s">
        <v>213</v>
      </c>
      <c r="AT323" s="172" t="s">
        <v>132</v>
      </c>
      <c r="AU323" s="172" t="s">
        <v>81</v>
      </c>
      <c r="AY323" s="3" t="s">
        <v>130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3" t="s">
        <v>79</v>
      </c>
      <c r="BK323" s="173" t="n">
        <f aca="false">ROUND(I323*H323,2)</f>
        <v>0</v>
      </c>
      <c r="BL323" s="3" t="s">
        <v>213</v>
      </c>
      <c r="BM323" s="172" t="s">
        <v>677</v>
      </c>
    </row>
    <row r="324" s="27" customFormat="true" ht="44.25" hidden="false" customHeight="true" outlineLevel="0" collapsed="false">
      <c r="A324" s="22"/>
      <c r="B324" s="160"/>
      <c r="C324" s="161" t="s">
        <v>678</v>
      </c>
      <c r="D324" s="161" t="s">
        <v>132</v>
      </c>
      <c r="E324" s="162" t="s">
        <v>679</v>
      </c>
      <c r="F324" s="163" t="s">
        <v>680</v>
      </c>
      <c r="G324" s="164" t="s">
        <v>198</v>
      </c>
      <c r="H324" s="165" t="n">
        <v>12</v>
      </c>
      <c r="I324" s="166"/>
      <c r="J324" s="167" t="n">
        <f aca="false">ROUND(I324*H324,2)</f>
        <v>0</v>
      </c>
      <c r="K324" s="163"/>
      <c r="L324" s="23"/>
      <c r="M324" s="168"/>
      <c r="N324" s="169" t="s">
        <v>39</v>
      </c>
      <c r="O324" s="60"/>
      <c r="P324" s="170" t="n">
        <f aca="false">O324*H324</f>
        <v>0</v>
      </c>
      <c r="Q324" s="170" t="n">
        <v>0</v>
      </c>
      <c r="R324" s="170" t="n">
        <f aca="false">Q324*H324</f>
        <v>0</v>
      </c>
      <c r="S324" s="170" t="n">
        <v>0</v>
      </c>
      <c r="T324" s="171" t="n">
        <f aca="false">S324*H324</f>
        <v>0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72" t="s">
        <v>213</v>
      </c>
      <c r="AT324" s="172" t="s">
        <v>132</v>
      </c>
      <c r="AU324" s="172" t="s">
        <v>81</v>
      </c>
      <c r="AY324" s="3" t="s">
        <v>130</v>
      </c>
      <c r="BE324" s="173" t="n">
        <f aca="false">IF(N324="základní",J324,0)</f>
        <v>0</v>
      </c>
      <c r="BF324" s="173" t="n">
        <f aca="false">IF(N324="snížená",J324,0)</f>
        <v>0</v>
      </c>
      <c r="BG324" s="173" t="n">
        <f aca="false">IF(N324="zákl. přenesená",J324,0)</f>
        <v>0</v>
      </c>
      <c r="BH324" s="173" t="n">
        <f aca="false">IF(N324="sníž. přenesená",J324,0)</f>
        <v>0</v>
      </c>
      <c r="BI324" s="173" t="n">
        <f aca="false">IF(N324="nulová",J324,0)</f>
        <v>0</v>
      </c>
      <c r="BJ324" s="3" t="s">
        <v>79</v>
      </c>
      <c r="BK324" s="173" t="n">
        <f aca="false">ROUND(I324*H324,2)</f>
        <v>0</v>
      </c>
      <c r="BL324" s="3" t="s">
        <v>213</v>
      </c>
      <c r="BM324" s="172" t="s">
        <v>681</v>
      </c>
    </row>
    <row r="325" s="27" customFormat="true" ht="24.15" hidden="false" customHeight="true" outlineLevel="0" collapsed="false">
      <c r="A325" s="22"/>
      <c r="B325" s="160"/>
      <c r="C325" s="161" t="s">
        <v>682</v>
      </c>
      <c r="D325" s="161" t="s">
        <v>132</v>
      </c>
      <c r="E325" s="162" t="s">
        <v>683</v>
      </c>
      <c r="F325" s="163" t="s">
        <v>684</v>
      </c>
      <c r="G325" s="164" t="s">
        <v>198</v>
      </c>
      <c r="H325" s="165" t="n">
        <v>1</v>
      </c>
      <c r="I325" s="166"/>
      <c r="J325" s="167" t="n">
        <f aca="false">ROUND(I325*H325,2)</f>
        <v>0</v>
      </c>
      <c r="K325" s="163"/>
      <c r="L325" s="23"/>
      <c r="M325" s="168"/>
      <c r="N325" s="169" t="s">
        <v>39</v>
      </c>
      <c r="O325" s="60"/>
      <c r="P325" s="170" t="n">
        <f aca="false">O325*H325</f>
        <v>0</v>
      </c>
      <c r="Q325" s="170" t="n">
        <v>0</v>
      </c>
      <c r="R325" s="170" t="n">
        <f aca="false">Q325*H325</f>
        <v>0</v>
      </c>
      <c r="S325" s="170" t="n">
        <v>0</v>
      </c>
      <c r="T325" s="171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2" t="s">
        <v>213</v>
      </c>
      <c r="AT325" s="172" t="s">
        <v>132</v>
      </c>
      <c r="AU325" s="172" t="s">
        <v>81</v>
      </c>
      <c r="AY325" s="3" t="s">
        <v>130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3" t="s">
        <v>79</v>
      </c>
      <c r="BK325" s="173" t="n">
        <f aca="false">ROUND(I325*H325,2)</f>
        <v>0</v>
      </c>
      <c r="BL325" s="3" t="s">
        <v>213</v>
      </c>
      <c r="BM325" s="172" t="s">
        <v>685</v>
      </c>
    </row>
    <row r="326" s="27" customFormat="true" ht="16.5" hidden="false" customHeight="true" outlineLevel="0" collapsed="false">
      <c r="A326" s="22"/>
      <c r="B326" s="160"/>
      <c r="C326" s="161" t="s">
        <v>686</v>
      </c>
      <c r="D326" s="161" t="s">
        <v>132</v>
      </c>
      <c r="E326" s="162" t="s">
        <v>687</v>
      </c>
      <c r="F326" s="163" t="s">
        <v>688</v>
      </c>
      <c r="G326" s="164" t="s">
        <v>198</v>
      </c>
      <c r="H326" s="165" t="n">
        <v>1</v>
      </c>
      <c r="I326" s="166"/>
      <c r="J326" s="167" t="n">
        <f aca="false">ROUND(I326*H326,2)</f>
        <v>0</v>
      </c>
      <c r="K326" s="163"/>
      <c r="L326" s="23"/>
      <c r="M326" s="168"/>
      <c r="N326" s="169" t="s">
        <v>39</v>
      </c>
      <c r="O326" s="60"/>
      <c r="P326" s="170" t="n">
        <f aca="false">O326*H326</f>
        <v>0</v>
      </c>
      <c r="Q326" s="170" t="n">
        <v>0</v>
      </c>
      <c r="R326" s="170" t="n">
        <f aca="false">Q326*H326</f>
        <v>0</v>
      </c>
      <c r="S326" s="170" t="n">
        <v>0</v>
      </c>
      <c r="T326" s="171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2" t="s">
        <v>213</v>
      </c>
      <c r="AT326" s="172" t="s">
        <v>132</v>
      </c>
      <c r="AU326" s="172" t="s">
        <v>81</v>
      </c>
      <c r="AY326" s="3" t="s">
        <v>130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79</v>
      </c>
      <c r="BK326" s="173" t="n">
        <f aca="false">ROUND(I326*H326,2)</f>
        <v>0</v>
      </c>
      <c r="BL326" s="3" t="s">
        <v>213</v>
      </c>
      <c r="BM326" s="172" t="s">
        <v>689</v>
      </c>
    </row>
    <row r="327" s="27" customFormat="true" ht="24.15" hidden="false" customHeight="true" outlineLevel="0" collapsed="false">
      <c r="A327" s="22"/>
      <c r="B327" s="160"/>
      <c r="C327" s="161" t="s">
        <v>690</v>
      </c>
      <c r="D327" s="161" t="s">
        <v>132</v>
      </c>
      <c r="E327" s="162" t="s">
        <v>691</v>
      </c>
      <c r="F327" s="163" t="s">
        <v>692</v>
      </c>
      <c r="G327" s="164" t="s">
        <v>428</v>
      </c>
      <c r="H327" s="204"/>
      <c r="I327" s="166"/>
      <c r="J327" s="167" t="n">
        <f aca="false">ROUND(I327*H327,2)</f>
        <v>0</v>
      </c>
      <c r="K327" s="163" t="s">
        <v>143</v>
      </c>
      <c r="L327" s="23"/>
      <c r="M327" s="168"/>
      <c r="N327" s="169" t="s">
        <v>39</v>
      </c>
      <c r="O327" s="60"/>
      <c r="P327" s="170" t="n">
        <f aca="false">O327*H327</f>
        <v>0</v>
      </c>
      <c r="Q327" s="170" t="n">
        <v>0</v>
      </c>
      <c r="R327" s="170" t="n">
        <f aca="false">Q327*H327</f>
        <v>0</v>
      </c>
      <c r="S327" s="170" t="n">
        <v>0</v>
      </c>
      <c r="T327" s="171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2" t="s">
        <v>213</v>
      </c>
      <c r="AT327" s="172" t="s">
        <v>132</v>
      </c>
      <c r="AU327" s="172" t="s">
        <v>81</v>
      </c>
      <c r="AY327" s="3" t="s">
        <v>130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3" t="s">
        <v>79</v>
      </c>
      <c r="BK327" s="173" t="n">
        <f aca="false">ROUND(I327*H327,2)</f>
        <v>0</v>
      </c>
      <c r="BL327" s="3" t="s">
        <v>213</v>
      </c>
      <c r="BM327" s="172" t="s">
        <v>693</v>
      </c>
    </row>
    <row r="328" s="146" customFormat="true" ht="22.8" hidden="false" customHeight="true" outlineLevel="0" collapsed="false">
      <c r="B328" s="147"/>
      <c r="D328" s="148" t="s">
        <v>73</v>
      </c>
      <c r="E328" s="158" t="s">
        <v>694</v>
      </c>
      <c r="F328" s="158" t="s">
        <v>695</v>
      </c>
      <c r="I328" s="150"/>
      <c r="J328" s="159" t="n">
        <f aca="false">BK328</f>
        <v>0</v>
      </c>
      <c r="L328" s="147"/>
      <c r="M328" s="152"/>
      <c r="N328" s="153"/>
      <c r="O328" s="153"/>
      <c r="P328" s="154" t="n">
        <f aca="false">SUM(P329:P334)</f>
        <v>0</v>
      </c>
      <c r="Q328" s="153"/>
      <c r="R328" s="154" t="n">
        <f aca="false">SUM(R329:R334)</f>
        <v>0.05181</v>
      </c>
      <c r="S328" s="153"/>
      <c r="T328" s="155" t="n">
        <f aca="false">SUM(T329:T334)</f>
        <v>0</v>
      </c>
      <c r="AR328" s="148" t="s">
        <v>81</v>
      </c>
      <c r="AT328" s="156" t="s">
        <v>73</v>
      </c>
      <c r="AU328" s="156" t="s">
        <v>79</v>
      </c>
      <c r="AY328" s="148" t="s">
        <v>130</v>
      </c>
      <c r="BK328" s="157" t="n">
        <f aca="false">SUM(BK329:BK334)</f>
        <v>0</v>
      </c>
    </row>
    <row r="329" s="27" customFormat="true" ht="24.15" hidden="false" customHeight="true" outlineLevel="0" collapsed="false">
      <c r="A329" s="22"/>
      <c r="B329" s="160"/>
      <c r="C329" s="161" t="s">
        <v>696</v>
      </c>
      <c r="D329" s="161" t="s">
        <v>132</v>
      </c>
      <c r="E329" s="162" t="s">
        <v>697</v>
      </c>
      <c r="F329" s="163" t="s">
        <v>698</v>
      </c>
      <c r="G329" s="164" t="s">
        <v>198</v>
      </c>
      <c r="H329" s="165" t="n">
        <v>3</v>
      </c>
      <c r="I329" s="166"/>
      <c r="J329" s="167" t="n">
        <f aca="false">ROUND(I329*H329,2)</f>
        <v>0</v>
      </c>
      <c r="K329" s="163" t="s">
        <v>143</v>
      </c>
      <c r="L329" s="23"/>
      <c r="M329" s="168"/>
      <c r="N329" s="169" t="s">
        <v>39</v>
      </c>
      <c r="O329" s="60"/>
      <c r="P329" s="170" t="n">
        <f aca="false">O329*H329</f>
        <v>0</v>
      </c>
      <c r="Q329" s="170" t="n">
        <v>0</v>
      </c>
      <c r="R329" s="170" t="n">
        <f aca="false">Q329*H329</f>
        <v>0</v>
      </c>
      <c r="S329" s="170" t="n">
        <v>0</v>
      </c>
      <c r="T329" s="171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72" t="s">
        <v>213</v>
      </c>
      <c r="AT329" s="172" t="s">
        <v>132</v>
      </c>
      <c r="AU329" s="172" t="s">
        <v>81</v>
      </c>
      <c r="AY329" s="3" t="s">
        <v>130</v>
      </c>
      <c r="BE329" s="173" t="n">
        <f aca="false">IF(N329="základní",J329,0)</f>
        <v>0</v>
      </c>
      <c r="BF329" s="173" t="n">
        <f aca="false">IF(N329="snížená",J329,0)</f>
        <v>0</v>
      </c>
      <c r="BG329" s="173" t="n">
        <f aca="false">IF(N329="zákl. přenesená",J329,0)</f>
        <v>0</v>
      </c>
      <c r="BH329" s="173" t="n">
        <f aca="false">IF(N329="sníž. přenesená",J329,0)</f>
        <v>0</v>
      </c>
      <c r="BI329" s="173" t="n">
        <f aca="false">IF(N329="nulová",J329,0)</f>
        <v>0</v>
      </c>
      <c r="BJ329" s="3" t="s">
        <v>79</v>
      </c>
      <c r="BK329" s="173" t="n">
        <f aca="false">ROUND(I329*H329,2)</f>
        <v>0</v>
      </c>
      <c r="BL329" s="3" t="s">
        <v>213</v>
      </c>
      <c r="BM329" s="172" t="s">
        <v>699</v>
      </c>
    </row>
    <row r="330" s="27" customFormat="true" ht="24.15" hidden="false" customHeight="true" outlineLevel="0" collapsed="false">
      <c r="A330" s="22"/>
      <c r="B330" s="160"/>
      <c r="C330" s="184" t="s">
        <v>700</v>
      </c>
      <c r="D330" s="184" t="s">
        <v>147</v>
      </c>
      <c r="E330" s="185" t="s">
        <v>701</v>
      </c>
      <c r="F330" s="186" t="s">
        <v>702</v>
      </c>
      <c r="G330" s="187" t="s">
        <v>198</v>
      </c>
      <c r="H330" s="188" t="n">
        <v>3</v>
      </c>
      <c r="I330" s="189"/>
      <c r="J330" s="190" t="n">
        <f aca="false">ROUND(I330*H330,2)</f>
        <v>0</v>
      </c>
      <c r="K330" s="186"/>
      <c r="L330" s="191"/>
      <c r="M330" s="192"/>
      <c r="N330" s="193" t="s">
        <v>39</v>
      </c>
      <c r="O330" s="60"/>
      <c r="P330" s="170" t="n">
        <f aca="false">O330*H330</f>
        <v>0</v>
      </c>
      <c r="Q330" s="170" t="n">
        <v>0.0009</v>
      </c>
      <c r="R330" s="170" t="n">
        <f aca="false">Q330*H330</f>
        <v>0.0027</v>
      </c>
      <c r="S330" s="170" t="n">
        <v>0</v>
      </c>
      <c r="T330" s="171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2" t="s">
        <v>282</v>
      </c>
      <c r="AT330" s="172" t="s">
        <v>147</v>
      </c>
      <c r="AU330" s="172" t="s">
        <v>81</v>
      </c>
      <c r="AY330" s="3" t="s">
        <v>130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3" t="s">
        <v>79</v>
      </c>
      <c r="BK330" s="173" t="n">
        <f aca="false">ROUND(I330*H330,2)</f>
        <v>0</v>
      </c>
      <c r="BL330" s="3" t="s">
        <v>213</v>
      </c>
      <c r="BM330" s="172" t="s">
        <v>703</v>
      </c>
    </row>
    <row r="331" s="27" customFormat="true" ht="37.8" hidden="false" customHeight="true" outlineLevel="0" collapsed="false">
      <c r="A331" s="22"/>
      <c r="B331" s="160"/>
      <c r="C331" s="161" t="s">
        <v>704</v>
      </c>
      <c r="D331" s="161" t="s">
        <v>132</v>
      </c>
      <c r="E331" s="162" t="s">
        <v>705</v>
      </c>
      <c r="F331" s="163" t="s">
        <v>706</v>
      </c>
      <c r="G331" s="164" t="s">
        <v>303</v>
      </c>
      <c r="H331" s="165" t="n">
        <v>3</v>
      </c>
      <c r="I331" s="166"/>
      <c r="J331" s="167" t="n">
        <f aca="false">ROUND(I331*H331,2)</f>
        <v>0</v>
      </c>
      <c r="K331" s="163" t="s">
        <v>143</v>
      </c>
      <c r="L331" s="23"/>
      <c r="M331" s="168"/>
      <c r="N331" s="169" t="s">
        <v>39</v>
      </c>
      <c r="O331" s="60"/>
      <c r="P331" s="170" t="n">
        <f aca="false">O331*H331</f>
        <v>0</v>
      </c>
      <c r="Q331" s="170" t="n">
        <v>0.00167</v>
      </c>
      <c r="R331" s="170" t="n">
        <f aca="false">Q331*H331</f>
        <v>0.00501</v>
      </c>
      <c r="S331" s="170" t="n">
        <v>0</v>
      </c>
      <c r="T331" s="171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2" t="s">
        <v>213</v>
      </c>
      <c r="AT331" s="172" t="s">
        <v>132</v>
      </c>
      <c r="AU331" s="172" t="s">
        <v>81</v>
      </c>
      <c r="AY331" s="3" t="s">
        <v>130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3" t="s">
        <v>79</v>
      </c>
      <c r="BK331" s="173" t="n">
        <f aca="false">ROUND(I331*H331,2)</f>
        <v>0</v>
      </c>
      <c r="BL331" s="3" t="s">
        <v>213</v>
      </c>
      <c r="BM331" s="172" t="s">
        <v>707</v>
      </c>
    </row>
    <row r="332" s="27" customFormat="true" ht="33" hidden="false" customHeight="true" outlineLevel="0" collapsed="false">
      <c r="A332" s="22"/>
      <c r="B332" s="160"/>
      <c r="C332" s="161" t="s">
        <v>708</v>
      </c>
      <c r="D332" s="161" t="s">
        <v>132</v>
      </c>
      <c r="E332" s="162" t="s">
        <v>709</v>
      </c>
      <c r="F332" s="163" t="s">
        <v>710</v>
      </c>
      <c r="G332" s="164" t="s">
        <v>198</v>
      </c>
      <c r="H332" s="165" t="n">
        <v>3</v>
      </c>
      <c r="I332" s="166"/>
      <c r="J332" s="167" t="n">
        <f aca="false">ROUND(I332*H332,2)</f>
        <v>0</v>
      </c>
      <c r="K332" s="163" t="s">
        <v>143</v>
      </c>
      <c r="L332" s="23"/>
      <c r="M332" s="168"/>
      <c r="N332" s="169" t="s">
        <v>39</v>
      </c>
      <c r="O332" s="60"/>
      <c r="P332" s="170" t="n">
        <f aca="false">O332*H332</f>
        <v>0</v>
      </c>
      <c r="Q332" s="170" t="n">
        <v>0</v>
      </c>
      <c r="R332" s="170" t="n">
        <f aca="false">Q332*H332</f>
        <v>0</v>
      </c>
      <c r="S332" s="170" t="n">
        <v>0</v>
      </c>
      <c r="T332" s="171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213</v>
      </c>
      <c r="AT332" s="172" t="s">
        <v>132</v>
      </c>
      <c r="AU332" s="172" t="s">
        <v>81</v>
      </c>
      <c r="AY332" s="3" t="s">
        <v>130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79</v>
      </c>
      <c r="BK332" s="173" t="n">
        <f aca="false">ROUND(I332*H332,2)</f>
        <v>0</v>
      </c>
      <c r="BL332" s="3" t="s">
        <v>213</v>
      </c>
      <c r="BM332" s="172" t="s">
        <v>711</v>
      </c>
    </row>
    <row r="333" s="27" customFormat="true" ht="24.15" hidden="false" customHeight="true" outlineLevel="0" collapsed="false">
      <c r="A333" s="22"/>
      <c r="B333" s="160"/>
      <c r="C333" s="184" t="s">
        <v>712</v>
      </c>
      <c r="D333" s="184" t="s">
        <v>147</v>
      </c>
      <c r="E333" s="185" t="s">
        <v>713</v>
      </c>
      <c r="F333" s="186" t="s">
        <v>714</v>
      </c>
      <c r="G333" s="187" t="s">
        <v>198</v>
      </c>
      <c r="H333" s="188" t="n">
        <v>3</v>
      </c>
      <c r="I333" s="189"/>
      <c r="J333" s="190" t="n">
        <f aca="false">ROUND(I333*H333,2)</f>
        <v>0</v>
      </c>
      <c r="K333" s="186"/>
      <c r="L333" s="191"/>
      <c r="M333" s="192"/>
      <c r="N333" s="193" t="s">
        <v>39</v>
      </c>
      <c r="O333" s="60"/>
      <c r="P333" s="170" t="n">
        <f aca="false">O333*H333</f>
        <v>0</v>
      </c>
      <c r="Q333" s="170" t="n">
        <v>0.0147</v>
      </c>
      <c r="R333" s="170" t="n">
        <f aca="false">Q333*H333</f>
        <v>0.0441</v>
      </c>
      <c r="S333" s="170" t="n">
        <v>0</v>
      </c>
      <c r="T333" s="171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72" t="s">
        <v>282</v>
      </c>
      <c r="AT333" s="172" t="s">
        <v>147</v>
      </c>
      <c r="AU333" s="172" t="s">
        <v>81</v>
      </c>
      <c r="AY333" s="3" t="s">
        <v>130</v>
      </c>
      <c r="BE333" s="173" t="n">
        <f aca="false">IF(N333="základní",J333,0)</f>
        <v>0</v>
      </c>
      <c r="BF333" s="173" t="n">
        <f aca="false">IF(N333="snížená",J333,0)</f>
        <v>0</v>
      </c>
      <c r="BG333" s="173" t="n">
        <f aca="false">IF(N333="zákl. přenesená",J333,0)</f>
        <v>0</v>
      </c>
      <c r="BH333" s="173" t="n">
        <f aca="false">IF(N333="sníž. přenesená",J333,0)</f>
        <v>0</v>
      </c>
      <c r="BI333" s="173" t="n">
        <f aca="false">IF(N333="nulová",J333,0)</f>
        <v>0</v>
      </c>
      <c r="BJ333" s="3" t="s">
        <v>79</v>
      </c>
      <c r="BK333" s="173" t="n">
        <f aca="false">ROUND(I333*H333,2)</f>
        <v>0</v>
      </c>
      <c r="BL333" s="3" t="s">
        <v>213</v>
      </c>
      <c r="BM333" s="172" t="s">
        <v>715</v>
      </c>
    </row>
    <row r="334" s="27" customFormat="true" ht="24.15" hidden="false" customHeight="true" outlineLevel="0" collapsed="false">
      <c r="A334" s="22"/>
      <c r="B334" s="160"/>
      <c r="C334" s="161" t="s">
        <v>716</v>
      </c>
      <c r="D334" s="161" t="s">
        <v>132</v>
      </c>
      <c r="E334" s="162" t="s">
        <v>717</v>
      </c>
      <c r="F334" s="163" t="s">
        <v>718</v>
      </c>
      <c r="G334" s="164" t="s">
        <v>428</v>
      </c>
      <c r="H334" s="204"/>
      <c r="I334" s="166"/>
      <c r="J334" s="167" t="n">
        <f aca="false">ROUND(I334*H334,2)</f>
        <v>0</v>
      </c>
      <c r="K334" s="163" t="s">
        <v>143</v>
      </c>
      <c r="L334" s="23"/>
      <c r="M334" s="168"/>
      <c r="N334" s="169" t="s">
        <v>39</v>
      </c>
      <c r="O334" s="60"/>
      <c r="P334" s="170" t="n">
        <f aca="false">O334*H334</f>
        <v>0</v>
      </c>
      <c r="Q334" s="170" t="n">
        <v>0</v>
      </c>
      <c r="R334" s="170" t="n">
        <f aca="false">Q334*H334</f>
        <v>0</v>
      </c>
      <c r="S334" s="170" t="n">
        <v>0</v>
      </c>
      <c r="T334" s="171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2" t="s">
        <v>213</v>
      </c>
      <c r="AT334" s="172" t="s">
        <v>132</v>
      </c>
      <c r="AU334" s="172" t="s">
        <v>81</v>
      </c>
      <c r="AY334" s="3" t="s">
        <v>130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3" t="s">
        <v>79</v>
      </c>
      <c r="BK334" s="173" t="n">
        <f aca="false">ROUND(I334*H334,2)</f>
        <v>0</v>
      </c>
      <c r="BL334" s="3" t="s">
        <v>213</v>
      </c>
      <c r="BM334" s="172" t="s">
        <v>719</v>
      </c>
    </row>
    <row r="335" s="146" customFormat="true" ht="22.8" hidden="false" customHeight="true" outlineLevel="0" collapsed="false">
      <c r="B335" s="147"/>
      <c r="D335" s="148" t="s">
        <v>73</v>
      </c>
      <c r="E335" s="158" t="s">
        <v>720</v>
      </c>
      <c r="F335" s="158" t="s">
        <v>721</v>
      </c>
      <c r="I335" s="150"/>
      <c r="J335" s="159" t="n">
        <f aca="false">BK335</f>
        <v>0</v>
      </c>
      <c r="L335" s="147"/>
      <c r="M335" s="152"/>
      <c r="N335" s="153"/>
      <c r="O335" s="153"/>
      <c r="P335" s="154" t="n">
        <f aca="false">SUM(P336:P344)</f>
        <v>0</v>
      </c>
      <c r="Q335" s="153"/>
      <c r="R335" s="154" t="n">
        <f aca="false">SUM(R336:R344)</f>
        <v>0.1212634</v>
      </c>
      <c r="S335" s="153"/>
      <c r="T335" s="155" t="n">
        <f aca="false">SUM(T336:T344)</f>
        <v>0.1629787</v>
      </c>
      <c r="AR335" s="148" t="s">
        <v>81</v>
      </c>
      <c r="AT335" s="156" t="s">
        <v>73</v>
      </c>
      <c r="AU335" s="156" t="s">
        <v>79</v>
      </c>
      <c r="AY335" s="148" t="s">
        <v>130</v>
      </c>
      <c r="BK335" s="157" t="n">
        <f aca="false">SUM(BK336:BK344)</f>
        <v>0</v>
      </c>
    </row>
    <row r="336" s="27" customFormat="true" ht="24.15" hidden="false" customHeight="true" outlineLevel="0" collapsed="false">
      <c r="A336" s="22"/>
      <c r="B336" s="160"/>
      <c r="C336" s="161" t="s">
        <v>722</v>
      </c>
      <c r="D336" s="161" t="s">
        <v>132</v>
      </c>
      <c r="E336" s="162" t="s">
        <v>723</v>
      </c>
      <c r="F336" s="163" t="s">
        <v>724</v>
      </c>
      <c r="G336" s="164" t="s">
        <v>154</v>
      </c>
      <c r="H336" s="165" t="n">
        <v>9.47</v>
      </c>
      <c r="I336" s="166"/>
      <c r="J336" s="167" t="n">
        <f aca="false">ROUND(I336*H336,2)</f>
        <v>0</v>
      </c>
      <c r="K336" s="163" t="s">
        <v>143</v>
      </c>
      <c r="L336" s="23"/>
      <c r="M336" s="168"/>
      <c r="N336" s="169" t="s">
        <v>39</v>
      </c>
      <c r="O336" s="60"/>
      <c r="P336" s="170" t="n">
        <f aca="false">O336*H336</f>
        <v>0</v>
      </c>
      <c r="Q336" s="170" t="n">
        <v>0.01259</v>
      </c>
      <c r="R336" s="170" t="n">
        <f aca="false">Q336*H336</f>
        <v>0.1192273</v>
      </c>
      <c r="S336" s="170" t="n">
        <v>0</v>
      </c>
      <c r="T336" s="171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213</v>
      </c>
      <c r="AT336" s="172" t="s">
        <v>132</v>
      </c>
      <c r="AU336" s="172" t="s">
        <v>81</v>
      </c>
      <c r="AY336" s="3" t="s">
        <v>130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79</v>
      </c>
      <c r="BK336" s="173" t="n">
        <f aca="false">ROUND(I336*H336,2)</f>
        <v>0</v>
      </c>
      <c r="BL336" s="3" t="s">
        <v>213</v>
      </c>
      <c r="BM336" s="172" t="s">
        <v>725</v>
      </c>
    </row>
    <row r="337" s="174" customFormat="true" ht="12.8" hidden="false" customHeight="false" outlineLevel="0" collapsed="false">
      <c r="B337" s="175"/>
      <c r="D337" s="176" t="s">
        <v>145</v>
      </c>
      <c r="E337" s="177"/>
      <c r="F337" s="178" t="s">
        <v>726</v>
      </c>
      <c r="H337" s="179" t="n">
        <v>9.47</v>
      </c>
      <c r="I337" s="180"/>
      <c r="L337" s="175"/>
      <c r="M337" s="181"/>
      <c r="N337" s="182"/>
      <c r="O337" s="182"/>
      <c r="P337" s="182"/>
      <c r="Q337" s="182"/>
      <c r="R337" s="182"/>
      <c r="S337" s="182"/>
      <c r="T337" s="183"/>
      <c r="AT337" s="177" t="s">
        <v>145</v>
      </c>
      <c r="AU337" s="177" t="s">
        <v>81</v>
      </c>
      <c r="AV337" s="174" t="s">
        <v>81</v>
      </c>
      <c r="AW337" s="174" t="s">
        <v>31</v>
      </c>
      <c r="AX337" s="174" t="s">
        <v>79</v>
      </c>
      <c r="AY337" s="177" t="s">
        <v>130</v>
      </c>
    </row>
    <row r="338" s="27" customFormat="true" ht="16.5" hidden="false" customHeight="true" outlineLevel="0" collapsed="false">
      <c r="A338" s="22"/>
      <c r="B338" s="160"/>
      <c r="C338" s="161" t="s">
        <v>727</v>
      </c>
      <c r="D338" s="161" t="s">
        <v>132</v>
      </c>
      <c r="E338" s="162" t="s">
        <v>728</v>
      </c>
      <c r="F338" s="163" t="s">
        <v>729</v>
      </c>
      <c r="G338" s="164" t="s">
        <v>154</v>
      </c>
      <c r="H338" s="165" t="n">
        <v>9.47</v>
      </c>
      <c r="I338" s="166"/>
      <c r="J338" s="167" t="n">
        <f aca="false">ROUND(I338*H338,2)</f>
        <v>0</v>
      </c>
      <c r="K338" s="163" t="s">
        <v>143</v>
      </c>
      <c r="L338" s="23"/>
      <c r="M338" s="168"/>
      <c r="N338" s="169" t="s">
        <v>39</v>
      </c>
      <c r="O338" s="60"/>
      <c r="P338" s="170" t="n">
        <f aca="false">O338*H338</f>
        <v>0</v>
      </c>
      <c r="Q338" s="170" t="n">
        <v>0.0001</v>
      </c>
      <c r="R338" s="170" t="n">
        <f aca="false">Q338*H338</f>
        <v>0.000947</v>
      </c>
      <c r="S338" s="170" t="n">
        <v>0</v>
      </c>
      <c r="T338" s="171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2" t="s">
        <v>213</v>
      </c>
      <c r="AT338" s="172" t="s">
        <v>132</v>
      </c>
      <c r="AU338" s="172" t="s">
        <v>81</v>
      </c>
      <c r="AY338" s="3" t="s">
        <v>130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79</v>
      </c>
      <c r="BK338" s="173" t="n">
        <f aca="false">ROUND(I338*H338,2)</f>
        <v>0</v>
      </c>
      <c r="BL338" s="3" t="s">
        <v>213</v>
      </c>
      <c r="BM338" s="172" t="s">
        <v>730</v>
      </c>
    </row>
    <row r="339" s="27" customFormat="true" ht="16.5" hidden="false" customHeight="true" outlineLevel="0" collapsed="false">
      <c r="A339" s="22"/>
      <c r="B339" s="160"/>
      <c r="C339" s="161" t="s">
        <v>731</v>
      </c>
      <c r="D339" s="161" t="s">
        <v>132</v>
      </c>
      <c r="E339" s="162" t="s">
        <v>732</v>
      </c>
      <c r="F339" s="163" t="s">
        <v>733</v>
      </c>
      <c r="G339" s="164" t="s">
        <v>154</v>
      </c>
      <c r="H339" s="165" t="n">
        <v>9.47</v>
      </c>
      <c r="I339" s="166"/>
      <c r="J339" s="167" t="n">
        <f aca="false">ROUND(I339*H339,2)</f>
        <v>0</v>
      </c>
      <c r="K339" s="163" t="s">
        <v>143</v>
      </c>
      <c r="L339" s="23"/>
      <c r="M339" s="168"/>
      <c r="N339" s="169" t="s">
        <v>39</v>
      </c>
      <c r="O339" s="60"/>
      <c r="P339" s="170" t="n">
        <f aca="false">O339*H339</f>
        <v>0</v>
      </c>
      <c r="Q339" s="170" t="n">
        <v>0</v>
      </c>
      <c r="R339" s="170" t="n">
        <f aca="false">Q339*H339</f>
        <v>0</v>
      </c>
      <c r="S339" s="170" t="n">
        <v>0</v>
      </c>
      <c r="T339" s="171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72" t="s">
        <v>213</v>
      </c>
      <c r="AT339" s="172" t="s">
        <v>132</v>
      </c>
      <c r="AU339" s="172" t="s">
        <v>81</v>
      </c>
      <c r="AY339" s="3" t="s">
        <v>130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3" t="s">
        <v>79</v>
      </c>
      <c r="BK339" s="173" t="n">
        <f aca="false">ROUND(I339*H339,2)</f>
        <v>0</v>
      </c>
      <c r="BL339" s="3" t="s">
        <v>213</v>
      </c>
      <c r="BM339" s="172" t="s">
        <v>734</v>
      </c>
    </row>
    <row r="340" s="27" customFormat="true" ht="24.15" hidden="false" customHeight="true" outlineLevel="0" collapsed="false">
      <c r="A340" s="22"/>
      <c r="B340" s="160"/>
      <c r="C340" s="184" t="s">
        <v>735</v>
      </c>
      <c r="D340" s="184" t="s">
        <v>147</v>
      </c>
      <c r="E340" s="185" t="s">
        <v>736</v>
      </c>
      <c r="F340" s="186" t="s">
        <v>737</v>
      </c>
      <c r="G340" s="187" t="s">
        <v>154</v>
      </c>
      <c r="H340" s="188" t="n">
        <v>10.891</v>
      </c>
      <c r="I340" s="189"/>
      <c r="J340" s="190" t="n">
        <f aca="false">ROUND(I340*H340,2)</f>
        <v>0</v>
      </c>
      <c r="K340" s="186" t="s">
        <v>143</v>
      </c>
      <c r="L340" s="191"/>
      <c r="M340" s="192"/>
      <c r="N340" s="193" t="s">
        <v>39</v>
      </c>
      <c r="O340" s="60"/>
      <c r="P340" s="170" t="n">
        <f aca="false">O340*H340</f>
        <v>0</v>
      </c>
      <c r="Q340" s="170" t="n">
        <v>0.0001</v>
      </c>
      <c r="R340" s="170" t="n">
        <f aca="false">Q340*H340</f>
        <v>0.0010891</v>
      </c>
      <c r="S340" s="170" t="n">
        <v>0</v>
      </c>
      <c r="T340" s="171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2" t="s">
        <v>282</v>
      </c>
      <c r="AT340" s="172" t="s">
        <v>147</v>
      </c>
      <c r="AU340" s="172" t="s">
        <v>81</v>
      </c>
      <c r="AY340" s="3" t="s">
        <v>130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3" t="s">
        <v>79</v>
      </c>
      <c r="BK340" s="173" t="n">
        <f aca="false">ROUND(I340*H340,2)</f>
        <v>0</v>
      </c>
      <c r="BL340" s="3" t="s">
        <v>213</v>
      </c>
      <c r="BM340" s="172" t="s">
        <v>738</v>
      </c>
    </row>
    <row r="341" s="174" customFormat="true" ht="12.8" hidden="false" customHeight="false" outlineLevel="0" collapsed="false">
      <c r="B341" s="175"/>
      <c r="D341" s="176" t="s">
        <v>145</v>
      </c>
      <c r="F341" s="178" t="s">
        <v>739</v>
      </c>
      <c r="H341" s="179" t="n">
        <v>10.891</v>
      </c>
      <c r="I341" s="180"/>
      <c r="L341" s="175"/>
      <c r="M341" s="181"/>
      <c r="N341" s="182"/>
      <c r="O341" s="182"/>
      <c r="P341" s="182"/>
      <c r="Q341" s="182"/>
      <c r="R341" s="182"/>
      <c r="S341" s="182"/>
      <c r="T341" s="183"/>
      <c r="AT341" s="177" t="s">
        <v>145</v>
      </c>
      <c r="AU341" s="177" t="s">
        <v>81</v>
      </c>
      <c r="AV341" s="174" t="s">
        <v>81</v>
      </c>
      <c r="AW341" s="174" t="s">
        <v>2</v>
      </c>
      <c r="AX341" s="174" t="s">
        <v>79</v>
      </c>
      <c r="AY341" s="177" t="s">
        <v>130</v>
      </c>
    </row>
    <row r="342" s="27" customFormat="true" ht="21.75" hidden="false" customHeight="true" outlineLevel="0" collapsed="false">
      <c r="A342" s="22"/>
      <c r="B342" s="160"/>
      <c r="C342" s="161" t="s">
        <v>740</v>
      </c>
      <c r="D342" s="161" t="s">
        <v>132</v>
      </c>
      <c r="E342" s="162" t="s">
        <v>741</v>
      </c>
      <c r="F342" s="163" t="s">
        <v>742</v>
      </c>
      <c r="G342" s="164" t="s">
        <v>154</v>
      </c>
      <c r="H342" s="165" t="n">
        <v>9.47</v>
      </c>
      <c r="I342" s="166"/>
      <c r="J342" s="167" t="n">
        <f aca="false">ROUND(I342*H342,2)</f>
        <v>0</v>
      </c>
      <c r="K342" s="163" t="s">
        <v>143</v>
      </c>
      <c r="L342" s="23"/>
      <c r="M342" s="168"/>
      <c r="N342" s="169" t="s">
        <v>39</v>
      </c>
      <c r="O342" s="60"/>
      <c r="P342" s="170" t="n">
        <f aca="false">O342*H342</f>
        <v>0</v>
      </c>
      <c r="Q342" s="170" t="n">
        <v>0</v>
      </c>
      <c r="R342" s="170" t="n">
        <f aca="false">Q342*H342</f>
        <v>0</v>
      </c>
      <c r="S342" s="170" t="n">
        <v>0</v>
      </c>
      <c r="T342" s="171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2" t="s">
        <v>213</v>
      </c>
      <c r="AT342" s="172" t="s">
        <v>132</v>
      </c>
      <c r="AU342" s="172" t="s">
        <v>81</v>
      </c>
      <c r="AY342" s="3" t="s">
        <v>130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3" t="s">
        <v>79</v>
      </c>
      <c r="BK342" s="173" t="n">
        <f aca="false">ROUND(I342*H342,2)</f>
        <v>0</v>
      </c>
      <c r="BL342" s="3" t="s">
        <v>213</v>
      </c>
      <c r="BM342" s="172" t="s">
        <v>743</v>
      </c>
    </row>
    <row r="343" s="27" customFormat="true" ht="24.15" hidden="false" customHeight="true" outlineLevel="0" collapsed="false">
      <c r="A343" s="22"/>
      <c r="B343" s="160"/>
      <c r="C343" s="161" t="s">
        <v>744</v>
      </c>
      <c r="D343" s="161" t="s">
        <v>132</v>
      </c>
      <c r="E343" s="162" t="s">
        <v>745</v>
      </c>
      <c r="F343" s="163" t="s">
        <v>746</v>
      </c>
      <c r="G343" s="164" t="s">
        <v>154</v>
      </c>
      <c r="H343" s="165" t="n">
        <v>9.47</v>
      </c>
      <c r="I343" s="166"/>
      <c r="J343" s="167" t="n">
        <f aca="false">ROUND(I343*H343,2)</f>
        <v>0</v>
      </c>
      <c r="K343" s="163" t="s">
        <v>143</v>
      </c>
      <c r="L343" s="23"/>
      <c r="M343" s="168"/>
      <c r="N343" s="169" t="s">
        <v>39</v>
      </c>
      <c r="O343" s="60"/>
      <c r="P343" s="170" t="n">
        <f aca="false">O343*H343</f>
        <v>0</v>
      </c>
      <c r="Q343" s="170" t="n">
        <v>0</v>
      </c>
      <c r="R343" s="170" t="n">
        <f aca="false">Q343*H343</f>
        <v>0</v>
      </c>
      <c r="S343" s="170" t="n">
        <v>0.01721</v>
      </c>
      <c r="T343" s="171" t="n">
        <f aca="false">S343*H343</f>
        <v>0.1629787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2" t="s">
        <v>213</v>
      </c>
      <c r="AT343" s="172" t="s">
        <v>132</v>
      </c>
      <c r="AU343" s="172" t="s">
        <v>81</v>
      </c>
      <c r="AY343" s="3" t="s">
        <v>130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3" t="s">
        <v>79</v>
      </c>
      <c r="BK343" s="173" t="n">
        <f aca="false">ROUND(I343*H343,2)</f>
        <v>0</v>
      </c>
      <c r="BL343" s="3" t="s">
        <v>213</v>
      </c>
      <c r="BM343" s="172" t="s">
        <v>747</v>
      </c>
    </row>
    <row r="344" s="27" customFormat="true" ht="24.15" hidden="false" customHeight="true" outlineLevel="0" collapsed="false">
      <c r="A344" s="22"/>
      <c r="B344" s="160"/>
      <c r="C344" s="161" t="s">
        <v>748</v>
      </c>
      <c r="D344" s="161" t="s">
        <v>132</v>
      </c>
      <c r="E344" s="162" t="s">
        <v>749</v>
      </c>
      <c r="F344" s="163" t="s">
        <v>750</v>
      </c>
      <c r="G344" s="164" t="s">
        <v>428</v>
      </c>
      <c r="H344" s="204"/>
      <c r="I344" s="166"/>
      <c r="J344" s="167" t="n">
        <f aca="false">ROUND(I344*H344,2)</f>
        <v>0</v>
      </c>
      <c r="K344" s="163" t="s">
        <v>143</v>
      </c>
      <c r="L344" s="23"/>
      <c r="M344" s="168"/>
      <c r="N344" s="169" t="s">
        <v>39</v>
      </c>
      <c r="O344" s="60"/>
      <c r="P344" s="170" t="n">
        <f aca="false">O344*H344</f>
        <v>0</v>
      </c>
      <c r="Q344" s="170" t="n">
        <v>0</v>
      </c>
      <c r="R344" s="170" t="n">
        <f aca="false">Q344*H344</f>
        <v>0</v>
      </c>
      <c r="S344" s="170" t="n">
        <v>0</v>
      </c>
      <c r="T344" s="171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2" t="s">
        <v>213</v>
      </c>
      <c r="AT344" s="172" t="s">
        <v>132</v>
      </c>
      <c r="AU344" s="172" t="s">
        <v>81</v>
      </c>
      <c r="AY344" s="3" t="s">
        <v>130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3" t="s">
        <v>79</v>
      </c>
      <c r="BK344" s="173" t="n">
        <f aca="false">ROUND(I344*H344,2)</f>
        <v>0</v>
      </c>
      <c r="BL344" s="3" t="s">
        <v>213</v>
      </c>
      <c r="BM344" s="172" t="s">
        <v>751</v>
      </c>
    </row>
    <row r="345" s="146" customFormat="true" ht="22.8" hidden="false" customHeight="true" outlineLevel="0" collapsed="false">
      <c r="B345" s="147"/>
      <c r="D345" s="148" t="s">
        <v>73</v>
      </c>
      <c r="E345" s="158" t="s">
        <v>752</v>
      </c>
      <c r="F345" s="158" t="s">
        <v>753</v>
      </c>
      <c r="I345" s="150"/>
      <c r="J345" s="159" t="n">
        <f aca="false">BK345</f>
        <v>0</v>
      </c>
      <c r="L345" s="147"/>
      <c r="M345" s="152"/>
      <c r="N345" s="153"/>
      <c r="O345" s="153"/>
      <c r="P345" s="154" t="n">
        <f aca="false">SUM(P346:P353)</f>
        <v>0</v>
      </c>
      <c r="Q345" s="153"/>
      <c r="R345" s="154" t="n">
        <f aca="false">SUM(R346:R353)</f>
        <v>0.09784</v>
      </c>
      <c r="S345" s="153"/>
      <c r="T345" s="155" t="n">
        <f aca="false">SUM(T346:T353)</f>
        <v>0</v>
      </c>
      <c r="AR345" s="148" t="s">
        <v>81</v>
      </c>
      <c r="AT345" s="156" t="s">
        <v>73</v>
      </c>
      <c r="AU345" s="156" t="s">
        <v>79</v>
      </c>
      <c r="AY345" s="148" t="s">
        <v>130</v>
      </c>
      <c r="BK345" s="157" t="n">
        <f aca="false">SUM(BK346:BK353)</f>
        <v>0</v>
      </c>
    </row>
    <row r="346" s="27" customFormat="true" ht="24.15" hidden="false" customHeight="true" outlineLevel="0" collapsed="false">
      <c r="A346" s="22"/>
      <c r="B346" s="160"/>
      <c r="C346" s="161" t="s">
        <v>754</v>
      </c>
      <c r="D346" s="161" t="s">
        <v>132</v>
      </c>
      <c r="E346" s="162" t="s">
        <v>755</v>
      </c>
      <c r="F346" s="163" t="s">
        <v>756</v>
      </c>
      <c r="G346" s="164" t="s">
        <v>198</v>
      </c>
      <c r="H346" s="165" t="n">
        <v>4</v>
      </c>
      <c r="I346" s="166"/>
      <c r="J346" s="167" t="n">
        <f aca="false">ROUND(I346*H346,2)</f>
        <v>0</v>
      </c>
      <c r="K346" s="163"/>
      <c r="L346" s="23"/>
      <c r="M346" s="168"/>
      <c r="N346" s="169" t="s">
        <v>39</v>
      </c>
      <c r="O346" s="60"/>
      <c r="P346" s="170" t="n">
        <f aca="false">O346*H346</f>
        <v>0</v>
      </c>
      <c r="Q346" s="170" t="n">
        <v>0</v>
      </c>
      <c r="R346" s="170" t="n">
        <f aca="false">Q346*H346</f>
        <v>0</v>
      </c>
      <c r="S346" s="170" t="n">
        <v>0</v>
      </c>
      <c r="T346" s="171" t="n">
        <f aca="false">S346*H346</f>
        <v>0</v>
      </c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R346" s="172" t="s">
        <v>213</v>
      </c>
      <c r="AT346" s="172" t="s">
        <v>132</v>
      </c>
      <c r="AU346" s="172" t="s">
        <v>81</v>
      </c>
      <c r="AY346" s="3" t="s">
        <v>130</v>
      </c>
      <c r="BE346" s="173" t="n">
        <f aca="false">IF(N346="základní",J346,0)</f>
        <v>0</v>
      </c>
      <c r="BF346" s="173" t="n">
        <f aca="false">IF(N346="snížená",J346,0)</f>
        <v>0</v>
      </c>
      <c r="BG346" s="173" t="n">
        <f aca="false">IF(N346="zákl. přenesená",J346,0)</f>
        <v>0</v>
      </c>
      <c r="BH346" s="173" t="n">
        <f aca="false">IF(N346="sníž. přenesená",J346,0)</f>
        <v>0</v>
      </c>
      <c r="BI346" s="173" t="n">
        <f aca="false">IF(N346="nulová",J346,0)</f>
        <v>0</v>
      </c>
      <c r="BJ346" s="3" t="s">
        <v>79</v>
      </c>
      <c r="BK346" s="173" t="n">
        <f aca="false">ROUND(I346*H346,2)</f>
        <v>0</v>
      </c>
      <c r="BL346" s="3" t="s">
        <v>213</v>
      </c>
      <c r="BM346" s="172" t="s">
        <v>757</v>
      </c>
    </row>
    <row r="347" s="174" customFormat="true" ht="12.8" hidden="false" customHeight="false" outlineLevel="0" collapsed="false">
      <c r="B347" s="175"/>
      <c r="D347" s="176" t="s">
        <v>145</v>
      </c>
      <c r="E347" s="177"/>
      <c r="F347" s="178" t="s">
        <v>136</v>
      </c>
      <c r="H347" s="179" t="n">
        <v>4</v>
      </c>
      <c r="I347" s="180"/>
      <c r="L347" s="175"/>
      <c r="M347" s="181"/>
      <c r="N347" s="182"/>
      <c r="O347" s="182"/>
      <c r="P347" s="182"/>
      <c r="Q347" s="182"/>
      <c r="R347" s="182"/>
      <c r="S347" s="182"/>
      <c r="T347" s="183"/>
      <c r="AT347" s="177" t="s">
        <v>145</v>
      </c>
      <c r="AU347" s="177" t="s">
        <v>81</v>
      </c>
      <c r="AV347" s="174" t="s">
        <v>81</v>
      </c>
      <c r="AW347" s="174" t="s">
        <v>31</v>
      </c>
      <c r="AX347" s="174" t="s">
        <v>79</v>
      </c>
      <c r="AY347" s="177" t="s">
        <v>130</v>
      </c>
    </row>
    <row r="348" s="27" customFormat="true" ht="24.15" hidden="false" customHeight="true" outlineLevel="0" collapsed="false">
      <c r="A348" s="22"/>
      <c r="B348" s="160"/>
      <c r="C348" s="184" t="s">
        <v>758</v>
      </c>
      <c r="D348" s="184" t="s">
        <v>147</v>
      </c>
      <c r="E348" s="185" t="s">
        <v>759</v>
      </c>
      <c r="F348" s="186" t="s">
        <v>760</v>
      </c>
      <c r="G348" s="187" t="s">
        <v>198</v>
      </c>
      <c r="H348" s="188" t="n">
        <v>4</v>
      </c>
      <c r="I348" s="189"/>
      <c r="J348" s="190" t="n">
        <f aca="false">ROUND(I348*H348,2)</f>
        <v>0</v>
      </c>
      <c r="K348" s="186"/>
      <c r="L348" s="191"/>
      <c r="M348" s="192"/>
      <c r="N348" s="193" t="s">
        <v>39</v>
      </c>
      <c r="O348" s="60"/>
      <c r="P348" s="170" t="n">
        <f aca="false">O348*H348</f>
        <v>0</v>
      </c>
      <c r="Q348" s="170" t="n">
        <v>0.016</v>
      </c>
      <c r="R348" s="170" t="n">
        <f aca="false">Q348*H348</f>
        <v>0.064</v>
      </c>
      <c r="S348" s="170" t="n">
        <v>0</v>
      </c>
      <c r="T348" s="171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2" t="s">
        <v>282</v>
      </c>
      <c r="AT348" s="172" t="s">
        <v>147</v>
      </c>
      <c r="AU348" s="172" t="s">
        <v>81</v>
      </c>
      <c r="AY348" s="3" t="s">
        <v>130</v>
      </c>
      <c r="BE348" s="173" t="n">
        <f aca="false">IF(N348="základní",J348,0)</f>
        <v>0</v>
      </c>
      <c r="BF348" s="173" t="n">
        <f aca="false">IF(N348="snížená",J348,0)</f>
        <v>0</v>
      </c>
      <c r="BG348" s="173" t="n">
        <f aca="false">IF(N348="zákl. přenesená",J348,0)</f>
        <v>0</v>
      </c>
      <c r="BH348" s="173" t="n">
        <f aca="false">IF(N348="sníž. přenesená",J348,0)</f>
        <v>0</v>
      </c>
      <c r="BI348" s="173" t="n">
        <f aca="false">IF(N348="nulová",J348,0)</f>
        <v>0</v>
      </c>
      <c r="BJ348" s="3" t="s">
        <v>79</v>
      </c>
      <c r="BK348" s="173" t="n">
        <f aca="false">ROUND(I348*H348,2)</f>
        <v>0</v>
      </c>
      <c r="BL348" s="3" t="s">
        <v>213</v>
      </c>
      <c r="BM348" s="172" t="s">
        <v>761</v>
      </c>
    </row>
    <row r="349" s="27" customFormat="true" ht="16.5" hidden="false" customHeight="true" outlineLevel="0" collapsed="false">
      <c r="A349" s="22"/>
      <c r="B349" s="160"/>
      <c r="C349" s="184" t="s">
        <v>762</v>
      </c>
      <c r="D349" s="184" t="s">
        <v>147</v>
      </c>
      <c r="E349" s="185" t="s">
        <v>763</v>
      </c>
      <c r="F349" s="186" t="s">
        <v>764</v>
      </c>
      <c r="G349" s="187" t="s">
        <v>198</v>
      </c>
      <c r="H349" s="188" t="n">
        <v>2</v>
      </c>
      <c r="I349" s="189"/>
      <c r="J349" s="190" t="n">
        <f aca="false">ROUND(I349*H349,2)</f>
        <v>0</v>
      </c>
      <c r="K349" s="186"/>
      <c r="L349" s="191"/>
      <c r="M349" s="192"/>
      <c r="N349" s="193" t="s">
        <v>39</v>
      </c>
      <c r="O349" s="60"/>
      <c r="P349" s="170" t="n">
        <f aca="false">O349*H349</f>
        <v>0</v>
      </c>
      <c r="Q349" s="170" t="n">
        <v>0.016</v>
      </c>
      <c r="R349" s="170" t="n">
        <f aca="false">Q349*H349</f>
        <v>0.032</v>
      </c>
      <c r="S349" s="170" t="n">
        <v>0</v>
      </c>
      <c r="T349" s="171" t="n">
        <f aca="false">S349*H349</f>
        <v>0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2" t="s">
        <v>282</v>
      </c>
      <c r="AT349" s="172" t="s">
        <v>147</v>
      </c>
      <c r="AU349" s="172" t="s">
        <v>81</v>
      </c>
      <c r="AY349" s="3" t="s">
        <v>130</v>
      </c>
      <c r="BE349" s="173" t="n">
        <f aca="false">IF(N349="základní",J349,0)</f>
        <v>0</v>
      </c>
      <c r="BF349" s="173" t="n">
        <f aca="false">IF(N349="snížená",J349,0)</f>
        <v>0</v>
      </c>
      <c r="BG349" s="173" t="n">
        <f aca="false">IF(N349="zákl. přenesená",J349,0)</f>
        <v>0</v>
      </c>
      <c r="BH349" s="173" t="n">
        <f aca="false">IF(N349="sníž. přenesená",J349,0)</f>
        <v>0</v>
      </c>
      <c r="BI349" s="173" t="n">
        <f aca="false">IF(N349="nulová",J349,0)</f>
        <v>0</v>
      </c>
      <c r="BJ349" s="3" t="s">
        <v>79</v>
      </c>
      <c r="BK349" s="173" t="n">
        <f aca="false">ROUND(I349*H349,2)</f>
        <v>0</v>
      </c>
      <c r="BL349" s="3" t="s">
        <v>213</v>
      </c>
      <c r="BM349" s="172" t="s">
        <v>765</v>
      </c>
    </row>
    <row r="350" s="27" customFormat="true" ht="24.15" hidden="false" customHeight="true" outlineLevel="0" collapsed="false">
      <c r="A350" s="22"/>
      <c r="B350" s="160"/>
      <c r="C350" s="161" t="s">
        <v>766</v>
      </c>
      <c r="D350" s="161" t="s">
        <v>132</v>
      </c>
      <c r="E350" s="162" t="s">
        <v>767</v>
      </c>
      <c r="F350" s="163" t="s">
        <v>768</v>
      </c>
      <c r="G350" s="164" t="s">
        <v>198</v>
      </c>
      <c r="H350" s="165" t="n">
        <v>2</v>
      </c>
      <c r="I350" s="166"/>
      <c r="J350" s="167" t="n">
        <f aca="false">ROUND(I350*H350,2)</f>
        <v>0</v>
      </c>
      <c r="K350" s="163" t="s">
        <v>143</v>
      </c>
      <c r="L350" s="23"/>
      <c r="M350" s="168"/>
      <c r="N350" s="169" t="s">
        <v>39</v>
      </c>
      <c r="O350" s="60"/>
      <c r="P350" s="170" t="n">
        <f aca="false">O350*H350</f>
        <v>0</v>
      </c>
      <c r="Q350" s="170" t="n">
        <v>0</v>
      </c>
      <c r="R350" s="170" t="n">
        <f aca="false">Q350*H350</f>
        <v>0</v>
      </c>
      <c r="S350" s="170" t="n">
        <v>0</v>
      </c>
      <c r="T350" s="171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2" t="s">
        <v>213</v>
      </c>
      <c r="AT350" s="172" t="s">
        <v>132</v>
      </c>
      <c r="AU350" s="172" t="s">
        <v>81</v>
      </c>
      <c r="AY350" s="3" t="s">
        <v>130</v>
      </c>
      <c r="BE350" s="173" t="n">
        <f aca="false">IF(N350="základní",J350,0)</f>
        <v>0</v>
      </c>
      <c r="BF350" s="173" t="n">
        <f aca="false">IF(N350="snížená",J350,0)</f>
        <v>0</v>
      </c>
      <c r="BG350" s="173" t="n">
        <f aca="false">IF(N350="zákl. přenesená",J350,0)</f>
        <v>0</v>
      </c>
      <c r="BH350" s="173" t="n">
        <f aca="false">IF(N350="sníž. přenesená",J350,0)</f>
        <v>0</v>
      </c>
      <c r="BI350" s="173" t="n">
        <f aca="false">IF(N350="nulová",J350,0)</f>
        <v>0</v>
      </c>
      <c r="BJ350" s="3" t="s">
        <v>79</v>
      </c>
      <c r="BK350" s="173" t="n">
        <f aca="false">ROUND(I350*H350,2)</f>
        <v>0</v>
      </c>
      <c r="BL350" s="3" t="s">
        <v>213</v>
      </c>
      <c r="BM350" s="172" t="s">
        <v>769</v>
      </c>
    </row>
    <row r="351" s="174" customFormat="true" ht="12.8" hidden="false" customHeight="false" outlineLevel="0" collapsed="false">
      <c r="B351" s="175"/>
      <c r="D351" s="176" t="s">
        <v>145</v>
      </c>
      <c r="E351" s="177"/>
      <c r="F351" s="178" t="s">
        <v>81</v>
      </c>
      <c r="H351" s="179" t="n">
        <v>2</v>
      </c>
      <c r="I351" s="180"/>
      <c r="L351" s="175"/>
      <c r="M351" s="181"/>
      <c r="N351" s="182"/>
      <c r="O351" s="182"/>
      <c r="P351" s="182"/>
      <c r="Q351" s="182"/>
      <c r="R351" s="182"/>
      <c r="S351" s="182"/>
      <c r="T351" s="183"/>
      <c r="AT351" s="177" t="s">
        <v>145</v>
      </c>
      <c r="AU351" s="177" t="s">
        <v>81</v>
      </c>
      <c r="AV351" s="174" t="s">
        <v>81</v>
      </c>
      <c r="AW351" s="174" t="s">
        <v>31</v>
      </c>
      <c r="AX351" s="174" t="s">
        <v>79</v>
      </c>
      <c r="AY351" s="177" t="s">
        <v>130</v>
      </c>
    </row>
    <row r="352" s="27" customFormat="true" ht="24.15" hidden="false" customHeight="true" outlineLevel="0" collapsed="false">
      <c r="A352" s="22"/>
      <c r="B352" s="160"/>
      <c r="C352" s="184" t="s">
        <v>770</v>
      </c>
      <c r="D352" s="184" t="s">
        <v>147</v>
      </c>
      <c r="E352" s="185" t="s">
        <v>771</v>
      </c>
      <c r="F352" s="186" t="s">
        <v>772</v>
      </c>
      <c r="G352" s="187" t="s">
        <v>198</v>
      </c>
      <c r="H352" s="188" t="n">
        <v>2</v>
      </c>
      <c r="I352" s="189"/>
      <c r="J352" s="190" t="n">
        <f aca="false">ROUND(I352*H352,2)</f>
        <v>0</v>
      </c>
      <c r="K352" s="163" t="s">
        <v>143</v>
      </c>
      <c r="L352" s="191"/>
      <c r="M352" s="192"/>
      <c r="N352" s="193" t="s">
        <v>39</v>
      </c>
      <c r="O352" s="60"/>
      <c r="P352" s="170" t="n">
        <f aca="false">O352*H352</f>
        <v>0</v>
      </c>
      <c r="Q352" s="170" t="n">
        <v>0.00092</v>
      </c>
      <c r="R352" s="170" t="n">
        <f aca="false">Q352*H352</f>
        <v>0.00184</v>
      </c>
      <c r="S352" s="170" t="n">
        <v>0</v>
      </c>
      <c r="T352" s="171" t="n">
        <f aca="false">S352*H352</f>
        <v>0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2" t="s">
        <v>282</v>
      </c>
      <c r="AT352" s="172" t="s">
        <v>147</v>
      </c>
      <c r="AU352" s="172" t="s">
        <v>81</v>
      </c>
      <c r="AY352" s="3" t="s">
        <v>130</v>
      </c>
      <c r="BE352" s="173" t="n">
        <f aca="false">IF(N352="základní",J352,0)</f>
        <v>0</v>
      </c>
      <c r="BF352" s="173" t="n">
        <f aca="false">IF(N352="snížená",J352,0)</f>
        <v>0</v>
      </c>
      <c r="BG352" s="173" t="n">
        <f aca="false">IF(N352="zákl. přenesená",J352,0)</f>
        <v>0</v>
      </c>
      <c r="BH352" s="173" t="n">
        <f aca="false">IF(N352="sníž. přenesená",J352,0)</f>
        <v>0</v>
      </c>
      <c r="BI352" s="173" t="n">
        <f aca="false">IF(N352="nulová",J352,0)</f>
        <v>0</v>
      </c>
      <c r="BJ352" s="3" t="s">
        <v>79</v>
      </c>
      <c r="BK352" s="173" t="n">
        <f aca="false">ROUND(I352*H352,2)</f>
        <v>0</v>
      </c>
      <c r="BL352" s="3" t="s">
        <v>213</v>
      </c>
      <c r="BM352" s="172" t="s">
        <v>773</v>
      </c>
    </row>
    <row r="353" s="27" customFormat="true" ht="24.15" hidden="false" customHeight="true" outlineLevel="0" collapsed="false">
      <c r="A353" s="22"/>
      <c r="B353" s="160"/>
      <c r="C353" s="161" t="s">
        <v>774</v>
      </c>
      <c r="D353" s="161" t="s">
        <v>132</v>
      </c>
      <c r="E353" s="162" t="s">
        <v>775</v>
      </c>
      <c r="F353" s="163" t="s">
        <v>776</v>
      </c>
      <c r="G353" s="164" t="s">
        <v>428</v>
      </c>
      <c r="H353" s="204"/>
      <c r="I353" s="166"/>
      <c r="J353" s="167" t="n">
        <f aca="false">ROUND(I353*H353,2)</f>
        <v>0</v>
      </c>
      <c r="K353" s="163" t="s">
        <v>143</v>
      </c>
      <c r="L353" s="23"/>
      <c r="M353" s="168"/>
      <c r="N353" s="169" t="s">
        <v>39</v>
      </c>
      <c r="O353" s="60"/>
      <c r="P353" s="170" t="n">
        <f aca="false">O353*H353</f>
        <v>0</v>
      </c>
      <c r="Q353" s="170" t="n">
        <v>0</v>
      </c>
      <c r="R353" s="170" t="n">
        <f aca="false">Q353*H353</f>
        <v>0</v>
      </c>
      <c r="S353" s="170" t="n">
        <v>0</v>
      </c>
      <c r="T353" s="171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2" t="s">
        <v>213</v>
      </c>
      <c r="AT353" s="172" t="s">
        <v>132</v>
      </c>
      <c r="AU353" s="172" t="s">
        <v>81</v>
      </c>
      <c r="AY353" s="3" t="s">
        <v>130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3" t="s">
        <v>79</v>
      </c>
      <c r="BK353" s="173" t="n">
        <f aca="false">ROUND(I353*H353,2)</f>
        <v>0</v>
      </c>
      <c r="BL353" s="3" t="s">
        <v>213</v>
      </c>
      <c r="BM353" s="172" t="s">
        <v>777</v>
      </c>
    </row>
    <row r="354" s="146" customFormat="true" ht="22.8" hidden="false" customHeight="true" outlineLevel="0" collapsed="false">
      <c r="B354" s="147"/>
      <c r="D354" s="148" t="s">
        <v>73</v>
      </c>
      <c r="E354" s="158" t="s">
        <v>778</v>
      </c>
      <c r="F354" s="158" t="s">
        <v>779</v>
      </c>
      <c r="I354" s="150"/>
      <c r="J354" s="159" t="n">
        <f aca="false">BK354</f>
        <v>0</v>
      </c>
      <c r="L354" s="147"/>
      <c r="M354" s="152"/>
      <c r="N354" s="153"/>
      <c r="O354" s="153"/>
      <c r="P354" s="154" t="n">
        <f aca="false">SUM(P355:P369)</f>
        <v>0</v>
      </c>
      <c r="Q354" s="153"/>
      <c r="R354" s="154" t="n">
        <f aca="false">SUM(R355:R369)</f>
        <v>0.441796</v>
      </c>
      <c r="S354" s="153"/>
      <c r="T354" s="155" t="n">
        <f aca="false">SUM(T355:T369)</f>
        <v>0</v>
      </c>
      <c r="AR354" s="148" t="s">
        <v>81</v>
      </c>
      <c r="AT354" s="156" t="s">
        <v>73</v>
      </c>
      <c r="AU354" s="156" t="s">
        <v>79</v>
      </c>
      <c r="AY354" s="148" t="s">
        <v>130</v>
      </c>
      <c r="BK354" s="157" t="n">
        <f aca="false">SUM(BK355:BK369)</f>
        <v>0</v>
      </c>
    </row>
    <row r="355" s="27" customFormat="true" ht="16.5" hidden="false" customHeight="true" outlineLevel="0" collapsed="false">
      <c r="A355" s="22"/>
      <c r="B355" s="160"/>
      <c r="C355" s="161" t="s">
        <v>780</v>
      </c>
      <c r="D355" s="161" t="s">
        <v>132</v>
      </c>
      <c r="E355" s="162" t="s">
        <v>781</v>
      </c>
      <c r="F355" s="163" t="s">
        <v>782</v>
      </c>
      <c r="G355" s="164" t="s">
        <v>154</v>
      </c>
      <c r="H355" s="165" t="n">
        <v>9.5</v>
      </c>
      <c r="I355" s="166"/>
      <c r="J355" s="167" t="n">
        <f aca="false">ROUND(I355*H355,2)</f>
        <v>0</v>
      </c>
      <c r="K355" s="163" t="s">
        <v>143</v>
      </c>
      <c r="L355" s="23"/>
      <c r="M355" s="168"/>
      <c r="N355" s="169" t="s">
        <v>39</v>
      </c>
      <c r="O355" s="60"/>
      <c r="P355" s="170" t="n">
        <f aca="false">O355*H355</f>
        <v>0</v>
      </c>
      <c r="Q355" s="170" t="n">
        <v>0.0003</v>
      </c>
      <c r="R355" s="170" t="n">
        <f aca="false">Q355*H355</f>
        <v>0.00285</v>
      </c>
      <c r="S355" s="170" t="n">
        <v>0</v>
      </c>
      <c r="T355" s="171" t="n">
        <f aca="false"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72" t="s">
        <v>213</v>
      </c>
      <c r="AT355" s="172" t="s">
        <v>132</v>
      </c>
      <c r="AU355" s="172" t="s">
        <v>81</v>
      </c>
      <c r="AY355" s="3" t="s">
        <v>130</v>
      </c>
      <c r="BE355" s="173" t="n">
        <f aca="false">IF(N355="základní",J355,0)</f>
        <v>0</v>
      </c>
      <c r="BF355" s="173" t="n">
        <f aca="false">IF(N355="snížená",J355,0)</f>
        <v>0</v>
      </c>
      <c r="BG355" s="173" t="n">
        <f aca="false">IF(N355="zákl. přenesená",J355,0)</f>
        <v>0</v>
      </c>
      <c r="BH355" s="173" t="n">
        <f aca="false">IF(N355="sníž. přenesená",J355,0)</f>
        <v>0</v>
      </c>
      <c r="BI355" s="173" t="n">
        <f aca="false">IF(N355="nulová",J355,0)</f>
        <v>0</v>
      </c>
      <c r="BJ355" s="3" t="s">
        <v>79</v>
      </c>
      <c r="BK355" s="173" t="n">
        <f aca="false">ROUND(I355*H355,2)</f>
        <v>0</v>
      </c>
      <c r="BL355" s="3" t="s">
        <v>213</v>
      </c>
      <c r="BM355" s="172" t="s">
        <v>783</v>
      </c>
    </row>
    <row r="356" s="174" customFormat="true" ht="12.8" hidden="false" customHeight="false" outlineLevel="0" collapsed="false">
      <c r="B356" s="175"/>
      <c r="D356" s="176" t="s">
        <v>145</v>
      </c>
      <c r="E356" s="177"/>
      <c r="F356" s="178" t="s">
        <v>784</v>
      </c>
      <c r="H356" s="179" t="n">
        <v>9.5</v>
      </c>
      <c r="I356" s="180"/>
      <c r="L356" s="175"/>
      <c r="M356" s="181"/>
      <c r="N356" s="182"/>
      <c r="O356" s="182"/>
      <c r="P356" s="182"/>
      <c r="Q356" s="182"/>
      <c r="R356" s="182"/>
      <c r="S356" s="182"/>
      <c r="T356" s="183"/>
      <c r="AT356" s="177" t="s">
        <v>145</v>
      </c>
      <c r="AU356" s="177" t="s">
        <v>81</v>
      </c>
      <c r="AV356" s="174" t="s">
        <v>81</v>
      </c>
      <c r="AW356" s="174" t="s">
        <v>31</v>
      </c>
      <c r="AX356" s="174" t="s">
        <v>79</v>
      </c>
      <c r="AY356" s="177" t="s">
        <v>130</v>
      </c>
    </row>
    <row r="357" s="27" customFormat="true" ht="24.15" hidden="false" customHeight="true" outlineLevel="0" collapsed="false">
      <c r="A357" s="22"/>
      <c r="B357" s="160"/>
      <c r="C357" s="161" t="s">
        <v>785</v>
      </c>
      <c r="D357" s="161" t="s">
        <v>132</v>
      </c>
      <c r="E357" s="162" t="s">
        <v>786</v>
      </c>
      <c r="F357" s="163" t="s">
        <v>787</v>
      </c>
      <c r="G357" s="164" t="s">
        <v>154</v>
      </c>
      <c r="H357" s="165" t="n">
        <v>9.5</v>
      </c>
      <c r="I357" s="166"/>
      <c r="J357" s="167" t="n">
        <f aca="false">ROUND(I357*H357,2)</f>
        <v>0</v>
      </c>
      <c r="K357" s="163" t="s">
        <v>143</v>
      </c>
      <c r="L357" s="23"/>
      <c r="M357" s="168"/>
      <c r="N357" s="169" t="s">
        <v>39</v>
      </c>
      <c r="O357" s="60"/>
      <c r="P357" s="170" t="n">
        <f aca="false">O357*H357</f>
        <v>0</v>
      </c>
      <c r="Q357" s="170" t="n">
        <v>0.00758</v>
      </c>
      <c r="R357" s="170" t="n">
        <f aca="false">Q357*H357</f>
        <v>0.07201</v>
      </c>
      <c r="S357" s="170" t="n">
        <v>0</v>
      </c>
      <c r="T357" s="171" t="n">
        <f aca="false">S357*H357</f>
        <v>0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72" t="s">
        <v>213</v>
      </c>
      <c r="AT357" s="172" t="s">
        <v>132</v>
      </c>
      <c r="AU357" s="172" t="s">
        <v>81</v>
      </c>
      <c r="AY357" s="3" t="s">
        <v>130</v>
      </c>
      <c r="BE357" s="173" t="n">
        <f aca="false">IF(N357="základní",J357,0)</f>
        <v>0</v>
      </c>
      <c r="BF357" s="173" t="n">
        <f aca="false">IF(N357="snížená",J357,0)</f>
        <v>0</v>
      </c>
      <c r="BG357" s="173" t="n">
        <f aca="false">IF(N357="zákl. přenesená",J357,0)</f>
        <v>0</v>
      </c>
      <c r="BH357" s="173" t="n">
        <f aca="false">IF(N357="sníž. přenesená",J357,0)</f>
        <v>0</v>
      </c>
      <c r="BI357" s="173" t="n">
        <f aca="false">IF(N357="nulová",J357,0)</f>
        <v>0</v>
      </c>
      <c r="BJ357" s="3" t="s">
        <v>79</v>
      </c>
      <c r="BK357" s="173" t="n">
        <f aca="false">ROUND(I357*H357,2)</f>
        <v>0</v>
      </c>
      <c r="BL357" s="3" t="s">
        <v>213</v>
      </c>
      <c r="BM357" s="172" t="s">
        <v>788</v>
      </c>
    </row>
    <row r="358" s="27" customFormat="true" ht="33" hidden="false" customHeight="true" outlineLevel="0" collapsed="false">
      <c r="A358" s="22"/>
      <c r="B358" s="160"/>
      <c r="C358" s="161" t="s">
        <v>789</v>
      </c>
      <c r="D358" s="161" t="s">
        <v>132</v>
      </c>
      <c r="E358" s="162" t="s">
        <v>790</v>
      </c>
      <c r="F358" s="163" t="s">
        <v>791</v>
      </c>
      <c r="G358" s="164" t="s">
        <v>154</v>
      </c>
      <c r="H358" s="165" t="n">
        <v>9.5</v>
      </c>
      <c r="I358" s="166"/>
      <c r="J358" s="167" t="n">
        <f aca="false">ROUND(I358*H358,2)</f>
        <v>0</v>
      </c>
      <c r="K358" s="163" t="s">
        <v>143</v>
      </c>
      <c r="L358" s="23"/>
      <c r="M358" s="168"/>
      <c r="N358" s="169" t="s">
        <v>39</v>
      </c>
      <c r="O358" s="60"/>
      <c r="P358" s="170" t="n">
        <f aca="false">O358*H358</f>
        <v>0</v>
      </c>
      <c r="Q358" s="170" t="n">
        <v>0.009</v>
      </c>
      <c r="R358" s="170" t="n">
        <f aca="false">Q358*H358</f>
        <v>0.0855</v>
      </c>
      <c r="S358" s="170" t="n">
        <v>0</v>
      </c>
      <c r="T358" s="171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2" t="s">
        <v>213</v>
      </c>
      <c r="AT358" s="172" t="s">
        <v>132</v>
      </c>
      <c r="AU358" s="172" t="s">
        <v>81</v>
      </c>
      <c r="AY358" s="3" t="s">
        <v>130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3" t="s">
        <v>79</v>
      </c>
      <c r="BK358" s="173" t="n">
        <f aca="false">ROUND(I358*H358,2)</f>
        <v>0</v>
      </c>
      <c r="BL358" s="3" t="s">
        <v>213</v>
      </c>
      <c r="BM358" s="172" t="s">
        <v>792</v>
      </c>
    </row>
    <row r="359" s="27" customFormat="true" ht="24.15" hidden="false" customHeight="true" outlineLevel="0" collapsed="false">
      <c r="A359" s="22"/>
      <c r="B359" s="160"/>
      <c r="C359" s="184" t="s">
        <v>793</v>
      </c>
      <c r="D359" s="184" t="s">
        <v>147</v>
      </c>
      <c r="E359" s="185" t="s">
        <v>794</v>
      </c>
      <c r="F359" s="186" t="s">
        <v>795</v>
      </c>
      <c r="G359" s="187" t="s">
        <v>154</v>
      </c>
      <c r="H359" s="188" t="n">
        <v>11.4</v>
      </c>
      <c r="I359" s="189"/>
      <c r="J359" s="190" t="n">
        <f aca="false">ROUND(I359*H359,2)</f>
        <v>0</v>
      </c>
      <c r="K359" s="186" t="s">
        <v>143</v>
      </c>
      <c r="L359" s="191"/>
      <c r="M359" s="192"/>
      <c r="N359" s="193" t="s">
        <v>39</v>
      </c>
      <c r="O359" s="60"/>
      <c r="P359" s="170" t="n">
        <f aca="false">O359*H359</f>
        <v>0</v>
      </c>
      <c r="Q359" s="170" t="n">
        <v>0.023</v>
      </c>
      <c r="R359" s="170" t="n">
        <f aca="false">Q359*H359</f>
        <v>0.2622</v>
      </c>
      <c r="S359" s="170" t="n">
        <v>0</v>
      </c>
      <c r="T359" s="171" t="n">
        <f aca="false">S359*H359</f>
        <v>0</v>
      </c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R359" s="172" t="s">
        <v>282</v>
      </c>
      <c r="AT359" s="172" t="s">
        <v>147</v>
      </c>
      <c r="AU359" s="172" t="s">
        <v>81</v>
      </c>
      <c r="AY359" s="3" t="s">
        <v>130</v>
      </c>
      <c r="BE359" s="173" t="n">
        <f aca="false">IF(N359="základní",J359,0)</f>
        <v>0</v>
      </c>
      <c r="BF359" s="173" t="n">
        <f aca="false">IF(N359="snížená",J359,0)</f>
        <v>0</v>
      </c>
      <c r="BG359" s="173" t="n">
        <f aca="false">IF(N359="zákl. přenesená",J359,0)</f>
        <v>0</v>
      </c>
      <c r="BH359" s="173" t="n">
        <f aca="false">IF(N359="sníž. přenesená",J359,0)</f>
        <v>0</v>
      </c>
      <c r="BI359" s="173" t="n">
        <f aca="false">IF(N359="nulová",J359,0)</f>
        <v>0</v>
      </c>
      <c r="BJ359" s="3" t="s">
        <v>79</v>
      </c>
      <c r="BK359" s="173" t="n">
        <f aca="false">ROUND(I359*H359,2)</f>
        <v>0</v>
      </c>
      <c r="BL359" s="3" t="s">
        <v>213</v>
      </c>
      <c r="BM359" s="172" t="s">
        <v>796</v>
      </c>
    </row>
    <row r="360" s="174" customFormat="true" ht="12.8" hidden="false" customHeight="false" outlineLevel="0" collapsed="false">
      <c r="B360" s="175"/>
      <c r="D360" s="176" t="s">
        <v>145</v>
      </c>
      <c r="F360" s="178" t="s">
        <v>797</v>
      </c>
      <c r="H360" s="179" t="n">
        <v>11.4</v>
      </c>
      <c r="I360" s="180"/>
      <c r="L360" s="175"/>
      <c r="M360" s="181"/>
      <c r="N360" s="182"/>
      <c r="O360" s="182"/>
      <c r="P360" s="182"/>
      <c r="Q360" s="182"/>
      <c r="R360" s="182"/>
      <c r="S360" s="182"/>
      <c r="T360" s="183"/>
      <c r="AT360" s="177" t="s">
        <v>145</v>
      </c>
      <c r="AU360" s="177" t="s">
        <v>81</v>
      </c>
      <c r="AV360" s="174" t="s">
        <v>81</v>
      </c>
      <c r="AW360" s="174" t="s">
        <v>2</v>
      </c>
      <c r="AX360" s="174" t="s">
        <v>79</v>
      </c>
      <c r="AY360" s="177" t="s">
        <v>130</v>
      </c>
    </row>
    <row r="361" s="27" customFormat="true" ht="24.15" hidden="false" customHeight="true" outlineLevel="0" collapsed="false">
      <c r="A361" s="22"/>
      <c r="B361" s="160"/>
      <c r="C361" s="161" t="s">
        <v>798</v>
      </c>
      <c r="D361" s="161" t="s">
        <v>132</v>
      </c>
      <c r="E361" s="162" t="s">
        <v>799</v>
      </c>
      <c r="F361" s="163" t="s">
        <v>800</v>
      </c>
      <c r="G361" s="164" t="s">
        <v>154</v>
      </c>
      <c r="H361" s="165" t="n">
        <v>9.5</v>
      </c>
      <c r="I361" s="166"/>
      <c r="J361" s="167" t="n">
        <f aca="false">ROUND(I361*H361,2)</f>
        <v>0</v>
      </c>
      <c r="K361" s="163" t="s">
        <v>143</v>
      </c>
      <c r="L361" s="23"/>
      <c r="M361" s="168"/>
      <c r="N361" s="169" t="s">
        <v>39</v>
      </c>
      <c r="O361" s="60"/>
      <c r="P361" s="170" t="n">
        <f aca="false">O361*H361</f>
        <v>0</v>
      </c>
      <c r="Q361" s="170" t="n">
        <v>0</v>
      </c>
      <c r="R361" s="170" t="n">
        <f aca="false">Q361*H361</f>
        <v>0</v>
      </c>
      <c r="S361" s="170" t="n">
        <v>0</v>
      </c>
      <c r="T361" s="171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2" t="s">
        <v>213</v>
      </c>
      <c r="AT361" s="172" t="s">
        <v>132</v>
      </c>
      <c r="AU361" s="172" t="s">
        <v>81</v>
      </c>
      <c r="AY361" s="3" t="s">
        <v>130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3" t="s">
        <v>79</v>
      </c>
      <c r="BK361" s="173" t="n">
        <f aca="false">ROUND(I361*H361,2)</f>
        <v>0</v>
      </c>
      <c r="BL361" s="3" t="s">
        <v>213</v>
      </c>
      <c r="BM361" s="172" t="s">
        <v>801</v>
      </c>
    </row>
    <row r="362" s="27" customFormat="true" ht="37.8" hidden="false" customHeight="true" outlineLevel="0" collapsed="false">
      <c r="A362" s="22"/>
      <c r="B362" s="160"/>
      <c r="C362" s="161" t="s">
        <v>802</v>
      </c>
      <c r="D362" s="161" t="s">
        <v>132</v>
      </c>
      <c r="E362" s="162" t="s">
        <v>803</v>
      </c>
      <c r="F362" s="163" t="s">
        <v>804</v>
      </c>
      <c r="G362" s="164" t="s">
        <v>154</v>
      </c>
      <c r="H362" s="165" t="n">
        <v>9.5</v>
      </c>
      <c r="I362" s="166"/>
      <c r="J362" s="167" t="n">
        <f aca="false">ROUND(I362*H362,2)</f>
        <v>0</v>
      </c>
      <c r="K362" s="163" t="s">
        <v>143</v>
      </c>
      <c r="L362" s="23"/>
      <c r="M362" s="168"/>
      <c r="N362" s="169" t="s">
        <v>39</v>
      </c>
      <c r="O362" s="60"/>
      <c r="P362" s="170" t="n">
        <f aca="false">O362*H362</f>
        <v>0</v>
      </c>
      <c r="Q362" s="170" t="n">
        <v>0</v>
      </c>
      <c r="R362" s="170" t="n">
        <f aca="false">Q362*H362</f>
        <v>0</v>
      </c>
      <c r="S362" s="170" t="n">
        <v>0</v>
      </c>
      <c r="T362" s="171" t="n">
        <f aca="false">S362*H362</f>
        <v>0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72" t="s">
        <v>213</v>
      </c>
      <c r="AT362" s="172" t="s">
        <v>132</v>
      </c>
      <c r="AU362" s="172" t="s">
        <v>81</v>
      </c>
      <c r="AY362" s="3" t="s">
        <v>130</v>
      </c>
      <c r="BE362" s="173" t="n">
        <f aca="false">IF(N362="základní",J362,0)</f>
        <v>0</v>
      </c>
      <c r="BF362" s="173" t="n">
        <f aca="false">IF(N362="snížená",J362,0)</f>
        <v>0</v>
      </c>
      <c r="BG362" s="173" t="n">
        <f aca="false">IF(N362="zákl. přenesená",J362,0)</f>
        <v>0</v>
      </c>
      <c r="BH362" s="173" t="n">
        <f aca="false">IF(N362="sníž. přenesená",J362,0)</f>
        <v>0</v>
      </c>
      <c r="BI362" s="173" t="n">
        <f aca="false">IF(N362="nulová",J362,0)</f>
        <v>0</v>
      </c>
      <c r="BJ362" s="3" t="s">
        <v>79</v>
      </c>
      <c r="BK362" s="173" t="n">
        <f aca="false">ROUND(I362*H362,2)</f>
        <v>0</v>
      </c>
      <c r="BL362" s="3" t="s">
        <v>213</v>
      </c>
      <c r="BM362" s="172" t="s">
        <v>805</v>
      </c>
    </row>
    <row r="363" s="27" customFormat="true" ht="24.15" hidden="false" customHeight="true" outlineLevel="0" collapsed="false">
      <c r="A363" s="22"/>
      <c r="B363" s="160"/>
      <c r="C363" s="161" t="s">
        <v>806</v>
      </c>
      <c r="D363" s="161" t="s">
        <v>132</v>
      </c>
      <c r="E363" s="162" t="s">
        <v>807</v>
      </c>
      <c r="F363" s="163" t="s">
        <v>808</v>
      </c>
      <c r="G363" s="164" t="s">
        <v>154</v>
      </c>
      <c r="H363" s="165" t="n">
        <v>12.266</v>
      </c>
      <c r="I363" s="166"/>
      <c r="J363" s="167" t="n">
        <f aca="false">ROUND(I363*H363,2)</f>
        <v>0</v>
      </c>
      <c r="K363" s="163" t="s">
        <v>143</v>
      </c>
      <c r="L363" s="23"/>
      <c r="M363" s="168"/>
      <c r="N363" s="169" t="s">
        <v>39</v>
      </c>
      <c r="O363" s="60"/>
      <c r="P363" s="170" t="n">
        <f aca="false">O363*H363</f>
        <v>0</v>
      </c>
      <c r="Q363" s="170" t="n">
        <v>0.0015</v>
      </c>
      <c r="R363" s="170" t="n">
        <f aca="false">Q363*H363</f>
        <v>0.018399</v>
      </c>
      <c r="S363" s="170" t="n">
        <v>0</v>
      </c>
      <c r="T363" s="171" t="n">
        <f aca="false"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72" t="s">
        <v>213</v>
      </c>
      <c r="AT363" s="172" t="s">
        <v>132</v>
      </c>
      <c r="AU363" s="172" t="s">
        <v>81</v>
      </c>
      <c r="AY363" s="3" t="s">
        <v>130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3" t="s">
        <v>79</v>
      </c>
      <c r="BK363" s="173" t="n">
        <f aca="false">ROUND(I363*H363,2)</f>
        <v>0</v>
      </c>
      <c r="BL363" s="3" t="s">
        <v>213</v>
      </c>
      <c r="BM363" s="172" t="s">
        <v>809</v>
      </c>
    </row>
    <row r="364" s="174" customFormat="true" ht="12.8" hidden="false" customHeight="false" outlineLevel="0" collapsed="false">
      <c r="B364" s="175"/>
      <c r="D364" s="176" t="s">
        <v>145</v>
      </c>
      <c r="E364" s="177"/>
      <c r="F364" s="178" t="s">
        <v>810</v>
      </c>
      <c r="H364" s="179" t="n">
        <v>2.796</v>
      </c>
      <c r="I364" s="180"/>
      <c r="L364" s="175"/>
      <c r="M364" s="181"/>
      <c r="N364" s="182"/>
      <c r="O364" s="182"/>
      <c r="P364" s="182"/>
      <c r="Q364" s="182"/>
      <c r="R364" s="182"/>
      <c r="S364" s="182"/>
      <c r="T364" s="183"/>
      <c r="AT364" s="177" t="s">
        <v>145</v>
      </c>
      <c r="AU364" s="177" t="s">
        <v>81</v>
      </c>
      <c r="AV364" s="174" t="s">
        <v>81</v>
      </c>
      <c r="AW364" s="174" t="s">
        <v>31</v>
      </c>
      <c r="AX364" s="174" t="s">
        <v>74</v>
      </c>
      <c r="AY364" s="177" t="s">
        <v>130</v>
      </c>
    </row>
    <row r="365" s="174" customFormat="true" ht="12.8" hidden="false" customHeight="false" outlineLevel="0" collapsed="false">
      <c r="B365" s="175"/>
      <c r="D365" s="176" t="s">
        <v>145</v>
      </c>
      <c r="E365" s="177"/>
      <c r="F365" s="178" t="s">
        <v>811</v>
      </c>
      <c r="H365" s="179" t="n">
        <v>9.47</v>
      </c>
      <c r="I365" s="180"/>
      <c r="L365" s="175"/>
      <c r="M365" s="181"/>
      <c r="N365" s="182"/>
      <c r="O365" s="182"/>
      <c r="P365" s="182"/>
      <c r="Q365" s="182"/>
      <c r="R365" s="182"/>
      <c r="S365" s="182"/>
      <c r="T365" s="183"/>
      <c r="AT365" s="177" t="s">
        <v>145</v>
      </c>
      <c r="AU365" s="177" t="s">
        <v>81</v>
      </c>
      <c r="AV365" s="174" t="s">
        <v>81</v>
      </c>
      <c r="AW365" s="174" t="s">
        <v>31</v>
      </c>
      <c r="AX365" s="174" t="s">
        <v>74</v>
      </c>
      <c r="AY365" s="177" t="s">
        <v>130</v>
      </c>
    </row>
    <row r="366" s="194" customFormat="true" ht="12.8" hidden="false" customHeight="false" outlineLevel="0" collapsed="false">
      <c r="B366" s="195"/>
      <c r="D366" s="176" t="s">
        <v>145</v>
      </c>
      <c r="E366" s="196"/>
      <c r="F366" s="197" t="s">
        <v>209</v>
      </c>
      <c r="H366" s="198" t="n">
        <v>12.266</v>
      </c>
      <c r="I366" s="199"/>
      <c r="L366" s="195"/>
      <c r="M366" s="200"/>
      <c r="N366" s="201"/>
      <c r="O366" s="201"/>
      <c r="P366" s="201"/>
      <c r="Q366" s="201"/>
      <c r="R366" s="201"/>
      <c r="S366" s="201"/>
      <c r="T366" s="202"/>
      <c r="AT366" s="196" t="s">
        <v>145</v>
      </c>
      <c r="AU366" s="196" t="s">
        <v>81</v>
      </c>
      <c r="AV366" s="194" t="s">
        <v>136</v>
      </c>
      <c r="AW366" s="194" t="s">
        <v>31</v>
      </c>
      <c r="AX366" s="194" t="s">
        <v>79</v>
      </c>
      <c r="AY366" s="196" t="s">
        <v>130</v>
      </c>
    </row>
    <row r="367" s="27" customFormat="true" ht="16.5" hidden="false" customHeight="true" outlineLevel="0" collapsed="false">
      <c r="A367" s="22"/>
      <c r="B367" s="160"/>
      <c r="C367" s="161" t="s">
        <v>812</v>
      </c>
      <c r="D367" s="161" t="s">
        <v>132</v>
      </c>
      <c r="E367" s="162" t="s">
        <v>813</v>
      </c>
      <c r="F367" s="163" t="s">
        <v>814</v>
      </c>
      <c r="G367" s="164" t="s">
        <v>303</v>
      </c>
      <c r="H367" s="165" t="n">
        <v>27.9</v>
      </c>
      <c r="I367" s="166"/>
      <c r="J367" s="167" t="n">
        <f aca="false">ROUND(I367*H367,2)</f>
        <v>0</v>
      </c>
      <c r="K367" s="163"/>
      <c r="L367" s="23"/>
      <c r="M367" s="168"/>
      <c r="N367" s="169" t="s">
        <v>39</v>
      </c>
      <c r="O367" s="60"/>
      <c r="P367" s="170" t="n">
        <f aca="false">O367*H367</f>
        <v>0</v>
      </c>
      <c r="Q367" s="170" t="n">
        <v>3E-005</v>
      </c>
      <c r="R367" s="170" t="n">
        <f aca="false">Q367*H367</f>
        <v>0.000837</v>
      </c>
      <c r="S367" s="170" t="n">
        <v>0</v>
      </c>
      <c r="T367" s="171" t="n">
        <f aca="false">S367*H367</f>
        <v>0</v>
      </c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R367" s="172" t="s">
        <v>213</v>
      </c>
      <c r="AT367" s="172" t="s">
        <v>132</v>
      </c>
      <c r="AU367" s="172" t="s">
        <v>81</v>
      </c>
      <c r="AY367" s="3" t="s">
        <v>130</v>
      </c>
      <c r="BE367" s="173" t="n">
        <f aca="false">IF(N367="základní",J367,0)</f>
        <v>0</v>
      </c>
      <c r="BF367" s="173" t="n">
        <f aca="false">IF(N367="snížená",J367,0)</f>
        <v>0</v>
      </c>
      <c r="BG367" s="173" t="n">
        <f aca="false">IF(N367="zákl. přenesená",J367,0)</f>
        <v>0</v>
      </c>
      <c r="BH367" s="173" t="n">
        <f aca="false">IF(N367="sníž. přenesená",J367,0)</f>
        <v>0</v>
      </c>
      <c r="BI367" s="173" t="n">
        <f aca="false">IF(N367="nulová",J367,0)</f>
        <v>0</v>
      </c>
      <c r="BJ367" s="3" t="s">
        <v>79</v>
      </c>
      <c r="BK367" s="173" t="n">
        <f aca="false">ROUND(I367*H367,2)</f>
        <v>0</v>
      </c>
      <c r="BL367" s="3" t="s">
        <v>213</v>
      </c>
      <c r="BM367" s="172" t="s">
        <v>815</v>
      </c>
    </row>
    <row r="368" s="174" customFormat="true" ht="12.8" hidden="false" customHeight="false" outlineLevel="0" collapsed="false">
      <c r="B368" s="175"/>
      <c r="D368" s="176" t="s">
        <v>145</v>
      </c>
      <c r="E368" s="177"/>
      <c r="F368" s="178" t="s">
        <v>816</v>
      </c>
      <c r="H368" s="179" t="n">
        <v>27.9</v>
      </c>
      <c r="I368" s="180"/>
      <c r="L368" s="175"/>
      <c r="M368" s="181"/>
      <c r="N368" s="182"/>
      <c r="O368" s="182"/>
      <c r="P368" s="182"/>
      <c r="Q368" s="182"/>
      <c r="R368" s="182"/>
      <c r="S368" s="182"/>
      <c r="T368" s="183"/>
      <c r="AT368" s="177" t="s">
        <v>145</v>
      </c>
      <c r="AU368" s="177" t="s">
        <v>81</v>
      </c>
      <c r="AV368" s="174" t="s">
        <v>81</v>
      </c>
      <c r="AW368" s="174" t="s">
        <v>31</v>
      </c>
      <c r="AX368" s="174" t="s">
        <v>79</v>
      </c>
      <c r="AY368" s="177" t="s">
        <v>130</v>
      </c>
    </row>
    <row r="369" s="27" customFormat="true" ht="24.15" hidden="false" customHeight="true" outlineLevel="0" collapsed="false">
      <c r="A369" s="22"/>
      <c r="B369" s="160"/>
      <c r="C369" s="161" t="s">
        <v>817</v>
      </c>
      <c r="D369" s="161" t="s">
        <v>132</v>
      </c>
      <c r="E369" s="162" t="s">
        <v>818</v>
      </c>
      <c r="F369" s="163" t="s">
        <v>819</v>
      </c>
      <c r="G369" s="164" t="s">
        <v>428</v>
      </c>
      <c r="H369" s="204"/>
      <c r="I369" s="166"/>
      <c r="J369" s="167" t="n">
        <f aca="false">ROUND(I369*H369,2)</f>
        <v>0</v>
      </c>
      <c r="K369" s="163" t="s">
        <v>143</v>
      </c>
      <c r="L369" s="23"/>
      <c r="M369" s="168"/>
      <c r="N369" s="169" t="s">
        <v>39</v>
      </c>
      <c r="O369" s="60"/>
      <c r="P369" s="170" t="n">
        <f aca="false">O369*H369</f>
        <v>0</v>
      </c>
      <c r="Q369" s="170" t="n">
        <v>0</v>
      </c>
      <c r="R369" s="170" t="n">
        <f aca="false">Q369*H369</f>
        <v>0</v>
      </c>
      <c r="S369" s="170" t="n">
        <v>0</v>
      </c>
      <c r="T369" s="171" t="n">
        <f aca="false">S369*H369</f>
        <v>0</v>
      </c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R369" s="172" t="s">
        <v>213</v>
      </c>
      <c r="AT369" s="172" t="s">
        <v>132</v>
      </c>
      <c r="AU369" s="172" t="s">
        <v>81</v>
      </c>
      <c r="AY369" s="3" t="s">
        <v>130</v>
      </c>
      <c r="BE369" s="173" t="n">
        <f aca="false">IF(N369="základní",J369,0)</f>
        <v>0</v>
      </c>
      <c r="BF369" s="173" t="n">
        <f aca="false">IF(N369="snížená",J369,0)</f>
        <v>0</v>
      </c>
      <c r="BG369" s="173" t="n">
        <f aca="false">IF(N369="zákl. přenesená",J369,0)</f>
        <v>0</v>
      </c>
      <c r="BH369" s="173" t="n">
        <f aca="false">IF(N369="sníž. přenesená",J369,0)</f>
        <v>0</v>
      </c>
      <c r="BI369" s="173" t="n">
        <f aca="false">IF(N369="nulová",J369,0)</f>
        <v>0</v>
      </c>
      <c r="BJ369" s="3" t="s">
        <v>79</v>
      </c>
      <c r="BK369" s="173" t="n">
        <f aca="false">ROUND(I369*H369,2)</f>
        <v>0</v>
      </c>
      <c r="BL369" s="3" t="s">
        <v>213</v>
      </c>
      <c r="BM369" s="172" t="s">
        <v>820</v>
      </c>
    </row>
    <row r="370" s="146" customFormat="true" ht="22.8" hidden="false" customHeight="true" outlineLevel="0" collapsed="false">
      <c r="B370" s="147"/>
      <c r="D370" s="148" t="s">
        <v>73</v>
      </c>
      <c r="E370" s="158" t="s">
        <v>821</v>
      </c>
      <c r="F370" s="158" t="s">
        <v>822</v>
      </c>
      <c r="I370" s="150"/>
      <c r="J370" s="159" t="n">
        <f aca="false">BK370</f>
        <v>0</v>
      </c>
      <c r="L370" s="147"/>
      <c r="M370" s="152"/>
      <c r="N370" s="153"/>
      <c r="O370" s="153"/>
      <c r="P370" s="154" t="n">
        <f aca="false">SUM(P371:P386)</f>
        <v>0</v>
      </c>
      <c r="Q370" s="153"/>
      <c r="R370" s="154" t="n">
        <f aca="false">SUM(R371:R386)</f>
        <v>2.0562838</v>
      </c>
      <c r="S370" s="153"/>
      <c r="T370" s="155" t="n">
        <f aca="false">SUM(T371:T386)</f>
        <v>0</v>
      </c>
      <c r="AR370" s="148" t="s">
        <v>81</v>
      </c>
      <c r="AT370" s="156" t="s">
        <v>73</v>
      </c>
      <c r="AU370" s="156" t="s">
        <v>79</v>
      </c>
      <c r="AY370" s="148" t="s">
        <v>130</v>
      </c>
      <c r="BK370" s="157" t="n">
        <f aca="false">SUM(BK371:BK386)</f>
        <v>0</v>
      </c>
    </row>
    <row r="371" s="27" customFormat="true" ht="16.5" hidden="false" customHeight="true" outlineLevel="0" collapsed="false">
      <c r="A371" s="22"/>
      <c r="B371" s="160"/>
      <c r="C371" s="161" t="s">
        <v>823</v>
      </c>
      <c r="D371" s="161" t="s">
        <v>132</v>
      </c>
      <c r="E371" s="162" t="s">
        <v>824</v>
      </c>
      <c r="F371" s="163" t="s">
        <v>825</v>
      </c>
      <c r="G371" s="164" t="s">
        <v>154</v>
      </c>
      <c r="H371" s="165" t="n">
        <v>63.416</v>
      </c>
      <c r="I371" s="166"/>
      <c r="J371" s="167" t="n">
        <f aca="false">ROUND(I371*H371,2)</f>
        <v>0</v>
      </c>
      <c r="K371" s="163" t="s">
        <v>143</v>
      </c>
      <c r="L371" s="23"/>
      <c r="M371" s="168"/>
      <c r="N371" s="169" t="s">
        <v>39</v>
      </c>
      <c r="O371" s="60"/>
      <c r="P371" s="170" t="n">
        <f aca="false">O371*H371</f>
        <v>0</v>
      </c>
      <c r="Q371" s="170" t="n">
        <v>0.0003</v>
      </c>
      <c r="R371" s="170" t="n">
        <f aca="false">Q371*H371</f>
        <v>0.0190248</v>
      </c>
      <c r="S371" s="170" t="n">
        <v>0</v>
      </c>
      <c r="T371" s="171" t="n">
        <f aca="false">S371*H371</f>
        <v>0</v>
      </c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R371" s="172" t="s">
        <v>213</v>
      </c>
      <c r="AT371" s="172" t="s">
        <v>132</v>
      </c>
      <c r="AU371" s="172" t="s">
        <v>81</v>
      </c>
      <c r="AY371" s="3" t="s">
        <v>130</v>
      </c>
      <c r="BE371" s="173" t="n">
        <f aca="false">IF(N371="základní",J371,0)</f>
        <v>0</v>
      </c>
      <c r="BF371" s="173" t="n">
        <f aca="false">IF(N371="snížená",J371,0)</f>
        <v>0</v>
      </c>
      <c r="BG371" s="173" t="n">
        <f aca="false">IF(N371="zákl. přenesená",J371,0)</f>
        <v>0</v>
      </c>
      <c r="BH371" s="173" t="n">
        <f aca="false">IF(N371="sníž. přenesená",J371,0)</f>
        <v>0</v>
      </c>
      <c r="BI371" s="173" t="n">
        <f aca="false">IF(N371="nulová",J371,0)</f>
        <v>0</v>
      </c>
      <c r="BJ371" s="3" t="s">
        <v>79</v>
      </c>
      <c r="BK371" s="173" t="n">
        <f aca="false">ROUND(I371*H371,2)</f>
        <v>0</v>
      </c>
      <c r="BL371" s="3" t="s">
        <v>213</v>
      </c>
      <c r="BM371" s="172" t="s">
        <v>826</v>
      </c>
    </row>
    <row r="372" s="174" customFormat="true" ht="12.8" hidden="false" customHeight="false" outlineLevel="0" collapsed="false">
      <c r="B372" s="175"/>
      <c r="D372" s="176" t="s">
        <v>145</v>
      </c>
      <c r="E372" s="177"/>
      <c r="F372" s="178" t="s">
        <v>827</v>
      </c>
      <c r="H372" s="179" t="n">
        <v>11.89</v>
      </c>
      <c r="I372" s="180"/>
      <c r="K372" s="163"/>
      <c r="L372" s="175"/>
      <c r="M372" s="181"/>
      <c r="N372" s="182"/>
      <c r="O372" s="182"/>
      <c r="P372" s="182"/>
      <c r="Q372" s="182"/>
      <c r="R372" s="182"/>
      <c r="S372" s="182"/>
      <c r="T372" s="183"/>
      <c r="AT372" s="177" t="s">
        <v>145</v>
      </c>
      <c r="AU372" s="177" t="s">
        <v>81</v>
      </c>
      <c r="AV372" s="174" t="s">
        <v>81</v>
      </c>
      <c r="AW372" s="174" t="s">
        <v>31</v>
      </c>
      <c r="AX372" s="174" t="s">
        <v>74</v>
      </c>
      <c r="AY372" s="177" t="s">
        <v>130</v>
      </c>
    </row>
    <row r="373" s="174" customFormat="true" ht="12.8" hidden="false" customHeight="false" outlineLevel="0" collapsed="false">
      <c r="B373" s="175"/>
      <c r="D373" s="176" t="s">
        <v>145</v>
      </c>
      <c r="E373" s="177"/>
      <c r="F373" s="178" t="s">
        <v>828</v>
      </c>
      <c r="H373" s="179" t="n">
        <v>15.55</v>
      </c>
      <c r="I373" s="180"/>
      <c r="L373" s="175"/>
      <c r="M373" s="181"/>
      <c r="N373" s="182"/>
      <c r="O373" s="182"/>
      <c r="P373" s="182"/>
      <c r="Q373" s="182"/>
      <c r="R373" s="182"/>
      <c r="S373" s="182"/>
      <c r="T373" s="183"/>
      <c r="AT373" s="177" t="s">
        <v>145</v>
      </c>
      <c r="AU373" s="177" t="s">
        <v>81</v>
      </c>
      <c r="AV373" s="174" t="s">
        <v>81</v>
      </c>
      <c r="AW373" s="174" t="s">
        <v>31</v>
      </c>
      <c r="AX373" s="174" t="s">
        <v>74</v>
      </c>
      <c r="AY373" s="177" t="s">
        <v>130</v>
      </c>
    </row>
    <row r="374" s="174" customFormat="true" ht="12.8" hidden="false" customHeight="false" outlineLevel="0" collapsed="false">
      <c r="B374" s="175"/>
      <c r="D374" s="176" t="s">
        <v>145</v>
      </c>
      <c r="E374" s="177"/>
      <c r="F374" s="178" t="s">
        <v>829</v>
      </c>
      <c r="H374" s="179" t="n">
        <v>23.64</v>
      </c>
      <c r="I374" s="180"/>
      <c r="L374" s="175"/>
      <c r="M374" s="181"/>
      <c r="N374" s="182"/>
      <c r="O374" s="182"/>
      <c r="P374" s="182"/>
      <c r="Q374" s="182"/>
      <c r="R374" s="182"/>
      <c r="S374" s="182"/>
      <c r="T374" s="183"/>
      <c r="AT374" s="177" t="s">
        <v>145</v>
      </c>
      <c r="AU374" s="177" t="s">
        <v>81</v>
      </c>
      <c r="AV374" s="174" t="s">
        <v>81</v>
      </c>
      <c r="AW374" s="174" t="s">
        <v>31</v>
      </c>
      <c r="AX374" s="174" t="s">
        <v>74</v>
      </c>
      <c r="AY374" s="177" t="s">
        <v>130</v>
      </c>
    </row>
    <row r="375" s="174" customFormat="true" ht="12.8" hidden="false" customHeight="false" outlineLevel="0" collapsed="false">
      <c r="B375" s="175"/>
      <c r="D375" s="176" t="s">
        <v>145</v>
      </c>
      <c r="E375" s="177"/>
      <c r="F375" s="178" t="s">
        <v>346</v>
      </c>
      <c r="H375" s="179" t="n">
        <v>12.336</v>
      </c>
      <c r="I375" s="180"/>
      <c r="L375" s="175"/>
      <c r="M375" s="181"/>
      <c r="N375" s="182"/>
      <c r="O375" s="182"/>
      <c r="P375" s="182"/>
      <c r="Q375" s="182"/>
      <c r="R375" s="182"/>
      <c r="S375" s="182"/>
      <c r="T375" s="183"/>
      <c r="AT375" s="177" t="s">
        <v>145</v>
      </c>
      <c r="AU375" s="177" t="s">
        <v>81</v>
      </c>
      <c r="AV375" s="174" t="s">
        <v>81</v>
      </c>
      <c r="AW375" s="174" t="s">
        <v>31</v>
      </c>
      <c r="AX375" s="174" t="s">
        <v>74</v>
      </c>
      <c r="AY375" s="177" t="s">
        <v>130</v>
      </c>
    </row>
    <row r="376" s="194" customFormat="true" ht="12.8" hidden="false" customHeight="false" outlineLevel="0" collapsed="false">
      <c r="B376" s="195"/>
      <c r="D376" s="176" t="s">
        <v>145</v>
      </c>
      <c r="E376" s="196"/>
      <c r="F376" s="197" t="s">
        <v>209</v>
      </c>
      <c r="H376" s="198" t="n">
        <v>63.416</v>
      </c>
      <c r="I376" s="199"/>
      <c r="L376" s="195"/>
      <c r="M376" s="200"/>
      <c r="N376" s="201"/>
      <c r="O376" s="201"/>
      <c r="P376" s="201"/>
      <c r="Q376" s="201"/>
      <c r="R376" s="201"/>
      <c r="S376" s="201"/>
      <c r="T376" s="202"/>
      <c r="AT376" s="196" t="s">
        <v>145</v>
      </c>
      <c r="AU376" s="196" t="s">
        <v>81</v>
      </c>
      <c r="AV376" s="194" t="s">
        <v>136</v>
      </c>
      <c r="AW376" s="194" t="s">
        <v>31</v>
      </c>
      <c r="AX376" s="194" t="s">
        <v>79</v>
      </c>
      <c r="AY376" s="196" t="s">
        <v>130</v>
      </c>
    </row>
    <row r="377" s="27" customFormat="true" ht="24.15" hidden="false" customHeight="true" outlineLevel="0" collapsed="false">
      <c r="A377" s="22"/>
      <c r="B377" s="160"/>
      <c r="C377" s="161" t="s">
        <v>830</v>
      </c>
      <c r="D377" s="161" t="s">
        <v>132</v>
      </c>
      <c r="E377" s="162" t="s">
        <v>831</v>
      </c>
      <c r="F377" s="163" t="s">
        <v>832</v>
      </c>
      <c r="G377" s="164" t="s">
        <v>154</v>
      </c>
      <c r="H377" s="165" t="n">
        <v>4.65</v>
      </c>
      <c r="I377" s="166"/>
      <c r="J377" s="167" t="n">
        <f aca="false">ROUND(I377*H377,2)</f>
        <v>0</v>
      </c>
      <c r="K377" s="163" t="s">
        <v>143</v>
      </c>
      <c r="L377" s="23"/>
      <c r="M377" s="168"/>
      <c r="N377" s="169" t="s">
        <v>39</v>
      </c>
      <c r="O377" s="60"/>
      <c r="P377" s="170" t="n">
        <f aca="false">O377*H377</f>
        <v>0</v>
      </c>
      <c r="Q377" s="170" t="n">
        <v>0.0015</v>
      </c>
      <c r="R377" s="170" t="n">
        <f aca="false">Q377*H377</f>
        <v>0.006975</v>
      </c>
      <c r="S377" s="170" t="n">
        <v>0</v>
      </c>
      <c r="T377" s="171" t="n">
        <f aca="false">S377*H377</f>
        <v>0</v>
      </c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R377" s="172" t="s">
        <v>213</v>
      </c>
      <c r="AT377" s="172" t="s">
        <v>132</v>
      </c>
      <c r="AU377" s="172" t="s">
        <v>81</v>
      </c>
      <c r="AY377" s="3" t="s">
        <v>130</v>
      </c>
      <c r="BE377" s="173" t="n">
        <f aca="false">IF(N377="základní",J377,0)</f>
        <v>0</v>
      </c>
      <c r="BF377" s="173" t="n">
        <f aca="false">IF(N377="snížená",J377,0)</f>
        <v>0</v>
      </c>
      <c r="BG377" s="173" t="n">
        <f aca="false">IF(N377="zákl. přenesená",J377,0)</f>
        <v>0</v>
      </c>
      <c r="BH377" s="173" t="n">
        <f aca="false">IF(N377="sníž. přenesená",J377,0)</f>
        <v>0</v>
      </c>
      <c r="BI377" s="173" t="n">
        <f aca="false">IF(N377="nulová",J377,0)</f>
        <v>0</v>
      </c>
      <c r="BJ377" s="3" t="s">
        <v>79</v>
      </c>
      <c r="BK377" s="173" t="n">
        <f aca="false">ROUND(I377*H377,2)</f>
        <v>0</v>
      </c>
      <c r="BL377" s="3" t="s">
        <v>213</v>
      </c>
      <c r="BM377" s="172" t="s">
        <v>833</v>
      </c>
    </row>
    <row r="378" s="174" customFormat="true" ht="12.8" hidden="false" customHeight="false" outlineLevel="0" collapsed="false">
      <c r="B378" s="175"/>
      <c r="D378" s="176" t="s">
        <v>145</v>
      </c>
      <c r="E378" s="177"/>
      <c r="F378" s="178" t="s">
        <v>834</v>
      </c>
      <c r="H378" s="179" t="n">
        <v>4.65</v>
      </c>
      <c r="I378" s="180"/>
      <c r="L378" s="175"/>
      <c r="M378" s="181"/>
      <c r="N378" s="182"/>
      <c r="O378" s="182"/>
      <c r="P378" s="182"/>
      <c r="Q378" s="182"/>
      <c r="R378" s="182"/>
      <c r="S378" s="182"/>
      <c r="T378" s="183"/>
      <c r="AT378" s="177" t="s">
        <v>145</v>
      </c>
      <c r="AU378" s="177" t="s">
        <v>81</v>
      </c>
      <c r="AV378" s="174" t="s">
        <v>81</v>
      </c>
      <c r="AW378" s="174" t="s">
        <v>31</v>
      </c>
      <c r="AX378" s="174" t="s">
        <v>74</v>
      </c>
      <c r="AY378" s="177" t="s">
        <v>130</v>
      </c>
    </row>
    <row r="379" s="194" customFormat="true" ht="12.8" hidden="false" customHeight="false" outlineLevel="0" collapsed="false">
      <c r="B379" s="195"/>
      <c r="D379" s="176" t="s">
        <v>145</v>
      </c>
      <c r="E379" s="196"/>
      <c r="F379" s="197" t="s">
        <v>209</v>
      </c>
      <c r="H379" s="198" t="n">
        <v>4.65</v>
      </c>
      <c r="I379" s="199"/>
      <c r="L379" s="195"/>
      <c r="M379" s="200"/>
      <c r="N379" s="201"/>
      <c r="O379" s="201"/>
      <c r="P379" s="201"/>
      <c r="Q379" s="201"/>
      <c r="R379" s="201"/>
      <c r="S379" s="201"/>
      <c r="T379" s="202"/>
      <c r="AT379" s="196" t="s">
        <v>145</v>
      </c>
      <c r="AU379" s="196" t="s">
        <v>81</v>
      </c>
      <c r="AV379" s="194" t="s">
        <v>136</v>
      </c>
      <c r="AW379" s="194" t="s">
        <v>31</v>
      </c>
      <c r="AX379" s="194" t="s">
        <v>79</v>
      </c>
      <c r="AY379" s="196" t="s">
        <v>130</v>
      </c>
    </row>
    <row r="380" s="27" customFormat="true" ht="37.8" hidden="false" customHeight="true" outlineLevel="0" collapsed="false">
      <c r="A380" s="22"/>
      <c r="B380" s="160"/>
      <c r="C380" s="161" t="s">
        <v>835</v>
      </c>
      <c r="D380" s="161" t="s">
        <v>132</v>
      </c>
      <c r="E380" s="162" t="s">
        <v>836</v>
      </c>
      <c r="F380" s="163" t="s">
        <v>837</v>
      </c>
      <c r="G380" s="164" t="s">
        <v>154</v>
      </c>
      <c r="H380" s="165" t="n">
        <v>63.416</v>
      </c>
      <c r="I380" s="166"/>
      <c r="J380" s="167" t="n">
        <f aca="false">ROUND(I380*H380,2)</f>
        <v>0</v>
      </c>
      <c r="K380" s="163" t="s">
        <v>143</v>
      </c>
      <c r="L380" s="23"/>
      <c r="M380" s="168"/>
      <c r="N380" s="169" t="s">
        <v>39</v>
      </c>
      <c r="O380" s="60"/>
      <c r="P380" s="170" t="n">
        <f aca="false">O380*H380</f>
        <v>0</v>
      </c>
      <c r="Q380" s="170" t="n">
        <v>0.009</v>
      </c>
      <c r="R380" s="170" t="n">
        <f aca="false">Q380*H380</f>
        <v>0.570744</v>
      </c>
      <c r="S380" s="170" t="n">
        <v>0</v>
      </c>
      <c r="T380" s="171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2" t="s">
        <v>213</v>
      </c>
      <c r="AT380" s="172" t="s">
        <v>132</v>
      </c>
      <c r="AU380" s="172" t="s">
        <v>81</v>
      </c>
      <c r="AY380" s="3" t="s">
        <v>130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3" t="s">
        <v>79</v>
      </c>
      <c r="BK380" s="173" t="n">
        <f aca="false">ROUND(I380*H380,2)</f>
        <v>0</v>
      </c>
      <c r="BL380" s="3" t="s">
        <v>213</v>
      </c>
      <c r="BM380" s="172" t="s">
        <v>838</v>
      </c>
    </row>
    <row r="381" s="27" customFormat="true" ht="24.15" hidden="false" customHeight="true" outlineLevel="0" collapsed="false">
      <c r="A381" s="22"/>
      <c r="B381" s="160"/>
      <c r="C381" s="184" t="s">
        <v>839</v>
      </c>
      <c r="D381" s="184" t="s">
        <v>147</v>
      </c>
      <c r="E381" s="185" t="s">
        <v>840</v>
      </c>
      <c r="F381" s="186" t="s">
        <v>841</v>
      </c>
      <c r="G381" s="187" t="s">
        <v>154</v>
      </c>
      <c r="H381" s="188" t="n">
        <v>72.928</v>
      </c>
      <c r="I381" s="189"/>
      <c r="J381" s="190" t="n">
        <f aca="false">ROUND(I381*H381,2)</f>
        <v>0</v>
      </c>
      <c r="K381" s="186" t="s">
        <v>143</v>
      </c>
      <c r="L381" s="191"/>
      <c r="M381" s="192"/>
      <c r="N381" s="193" t="s">
        <v>39</v>
      </c>
      <c r="O381" s="60"/>
      <c r="P381" s="170" t="n">
        <f aca="false">O381*H381</f>
        <v>0</v>
      </c>
      <c r="Q381" s="170" t="n">
        <v>0.02</v>
      </c>
      <c r="R381" s="170" t="n">
        <f aca="false">Q381*H381</f>
        <v>1.45856</v>
      </c>
      <c r="S381" s="170" t="n">
        <v>0</v>
      </c>
      <c r="T381" s="171" t="n">
        <f aca="false">S381*H381</f>
        <v>0</v>
      </c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R381" s="172" t="s">
        <v>282</v>
      </c>
      <c r="AT381" s="172" t="s">
        <v>147</v>
      </c>
      <c r="AU381" s="172" t="s">
        <v>81</v>
      </c>
      <c r="AY381" s="3" t="s">
        <v>130</v>
      </c>
      <c r="BE381" s="173" t="n">
        <f aca="false">IF(N381="základní",J381,0)</f>
        <v>0</v>
      </c>
      <c r="BF381" s="173" t="n">
        <f aca="false">IF(N381="snížená",J381,0)</f>
        <v>0</v>
      </c>
      <c r="BG381" s="173" t="n">
        <f aca="false">IF(N381="zákl. přenesená",J381,0)</f>
        <v>0</v>
      </c>
      <c r="BH381" s="173" t="n">
        <f aca="false">IF(N381="sníž. přenesená",J381,0)</f>
        <v>0</v>
      </c>
      <c r="BI381" s="173" t="n">
        <f aca="false">IF(N381="nulová",J381,0)</f>
        <v>0</v>
      </c>
      <c r="BJ381" s="3" t="s">
        <v>79</v>
      </c>
      <c r="BK381" s="173" t="n">
        <f aca="false">ROUND(I381*H381,2)</f>
        <v>0</v>
      </c>
      <c r="BL381" s="3" t="s">
        <v>213</v>
      </c>
      <c r="BM381" s="172" t="s">
        <v>842</v>
      </c>
    </row>
    <row r="382" s="174" customFormat="true" ht="12.8" hidden="false" customHeight="false" outlineLevel="0" collapsed="false">
      <c r="B382" s="175"/>
      <c r="D382" s="176" t="s">
        <v>145</v>
      </c>
      <c r="F382" s="178" t="s">
        <v>843</v>
      </c>
      <c r="H382" s="179" t="n">
        <v>72.928</v>
      </c>
      <c r="I382" s="180"/>
      <c r="L382" s="175"/>
      <c r="M382" s="181"/>
      <c r="N382" s="182"/>
      <c r="O382" s="182"/>
      <c r="P382" s="182"/>
      <c r="Q382" s="182"/>
      <c r="R382" s="182"/>
      <c r="S382" s="182"/>
      <c r="T382" s="183"/>
      <c r="AT382" s="177" t="s">
        <v>145</v>
      </c>
      <c r="AU382" s="177" t="s">
        <v>81</v>
      </c>
      <c r="AV382" s="174" t="s">
        <v>81</v>
      </c>
      <c r="AW382" s="174" t="s">
        <v>2</v>
      </c>
      <c r="AX382" s="174" t="s">
        <v>79</v>
      </c>
      <c r="AY382" s="177" t="s">
        <v>130</v>
      </c>
    </row>
    <row r="383" s="27" customFormat="true" ht="24.15" hidden="false" customHeight="true" outlineLevel="0" collapsed="false">
      <c r="A383" s="22"/>
      <c r="B383" s="160"/>
      <c r="C383" s="161" t="s">
        <v>844</v>
      </c>
      <c r="D383" s="161" t="s">
        <v>132</v>
      </c>
      <c r="E383" s="162" t="s">
        <v>845</v>
      </c>
      <c r="F383" s="163" t="s">
        <v>846</v>
      </c>
      <c r="G383" s="164" t="s">
        <v>154</v>
      </c>
      <c r="H383" s="165" t="n">
        <v>63.416</v>
      </c>
      <c r="I383" s="166"/>
      <c r="J383" s="167" t="n">
        <f aca="false">ROUND(I383*H383,2)</f>
        <v>0</v>
      </c>
      <c r="K383" s="163" t="s">
        <v>143</v>
      </c>
      <c r="L383" s="23"/>
      <c r="M383" s="168"/>
      <c r="N383" s="169" t="s">
        <v>39</v>
      </c>
      <c r="O383" s="60"/>
      <c r="P383" s="170" t="n">
        <f aca="false">O383*H383</f>
        <v>0</v>
      </c>
      <c r="Q383" s="170" t="n">
        <v>0</v>
      </c>
      <c r="R383" s="170" t="n">
        <f aca="false">Q383*H383</f>
        <v>0</v>
      </c>
      <c r="S383" s="170" t="n">
        <v>0</v>
      </c>
      <c r="T383" s="171" t="n">
        <f aca="false">S383*H383</f>
        <v>0</v>
      </c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R383" s="172" t="s">
        <v>213</v>
      </c>
      <c r="AT383" s="172" t="s">
        <v>132</v>
      </c>
      <c r="AU383" s="172" t="s">
        <v>81</v>
      </c>
      <c r="AY383" s="3" t="s">
        <v>130</v>
      </c>
      <c r="BE383" s="173" t="n">
        <f aca="false">IF(N383="základní",J383,0)</f>
        <v>0</v>
      </c>
      <c r="BF383" s="173" t="n">
        <f aca="false">IF(N383="snížená",J383,0)</f>
        <v>0</v>
      </c>
      <c r="BG383" s="173" t="n">
        <f aca="false">IF(N383="zákl. přenesená",J383,0)</f>
        <v>0</v>
      </c>
      <c r="BH383" s="173" t="n">
        <f aca="false">IF(N383="sníž. přenesená",J383,0)</f>
        <v>0</v>
      </c>
      <c r="BI383" s="173" t="n">
        <f aca="false">IF(N383="nulová",J383,0)</f>
        <v>0</v>
      </c>
      <c r="BJ383" s="3" t="s">
        <v>79</v>
      </c>
      <c r="BK383" s="173" t="n">
        <f aca="false">ROUND(I383*H383,2)</f>
        <v>0</v>
      </c>
      <c r="BL383" s="3" t="s">
        <v>213</v>
      </c>
      <c r="BM383" s="172" t="s">
        <v>847</v>
      </c>
    </row>
    <row r="384" s="27" customFormat="true" ht="24.15" hidden="false" customHeight="true" outlineLevel="0" collapsed="false">
      <c r="A384" s="22"/>
      <c r="B384" s="160"/>
      <c r="C384" s="161" t="s">
        <v>848</v>
      </c>
      <c r="D384" s="161" t="s">
        <v>132</v>
      </c>
      <c r="E384" s="162" t="s">
        <v>849</v>
      </c>
      <c r="F384" s="163" t="s">
        <v>850</v>
      </c>
      <c r="G384" s="164" t="s">
        <v>154</v>
      </c>
      <c r="H384" s="165" t="n">
        <v>63.416</v>
      </c>
      <c r="I384" s="166"/>
      <c r="J384" s="167" t="n">
        <f aca="false">ROUND(I384*H384,2)</f>
        <v>0</v>
      </c>
      <c r="K384" s="163" t="s">
        <v>143</v>
      </c>
      <c r="L384" s="23"/>
      <c r="M384" s="168"/>
      <c r="N384" s="169" t="s">
        <v>39</v>
      </c>
      <c r="O384" s="60"/>
      <c r="P384" s="170" t="n">
        <f aca="false">O384*H384</f>
        <v>0</v>
      </c>
      <c r="Q384" s="170" t="n">
        <v>0</v>
      </c>
      <c r="R384" s="170" t="n">
        <f aca="false">Q384*H384</f>
        <v>0</v>
      </c>
      <c r="S384" s="170" t="n">
        <v>0</v>
      </c>
      <c r="T384" s="171" t="n">
        <f aca="false">S384*H384</f>
        <v>0</v>
      </c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R384" s="172" t="s">
        <v>213</v>
      </c>
      <c r="AT384" s="172" t="s">
        <v>132</v>
      </c>
      <c r="AU384" s="172" t="s">
        <v>81</v>
      </c>
      <c r="AY384" s="3" t="s">
        <v>130</v>
      </c>
      <c r="BE384" s="173" t="n">
        <f aca="false">IF(N384="základní",J384,0)</f>
        <v>0</v>
      </c>
      <c r="BF384" s="173" t="n">
        <f aca="false">IF(N384="snížená",J384,0)</f>
        <v>0</v>
      </c>
      <c r="BG384" s="173" t="n">
        <f aca="false">IF(N384="zákl. přenesená",J384,0)</f>
        <v>0</v>
      </c>
      <c r="BH384" s="173" t="n">
        <f aca="false">IF(N384="sníž. přenesená",J384,0)</f>
        <v>0</v>
      </c>
      <c r="BI384" s="173" t="n">
        <f aca="false">IF(N384="nulová",J384,0)</f>
        <v>0</v>
      </c>
      <c r="BJ384" s="3" t="s">
        <v>79</v>
      </c>
      <c r="BK384" s="173" t="n">
        <f aca="false">ROUND(I384*H384,2)</f>
        <v>0</v>
      </c>
      <c r="BL384" s="3" t="s">
        <v>213</v>
      </c>
      <c r="BM384" s="172" t="s">
        <v>851</v>
      </c>
    </row>
    <row r="385" s="27" customFormat="true" ht="33" hidden="false" customHeight="true" outlineLevel="0" collapsed="false">
      <c r="A385" s="22"/>
      <c r="B385" s="160"/>
      <c r="C385" s="161" t="s">
        <v>852</v>
      </c>
      <c r="D385" s="161" t="s">
        <v>132</v>
      </c>
      <c r="E385" s="162" t="s">
        <v>853</v>
      </c>
      <c r="F385" s="163" t="s">
        <v>854</v>
      </c>
      <c r="G385" s="164" t="s">
        <v>198</v>
      </c>
      <c r="H385" s="165" t="n">
        <v>1</v>
      </c>
      <c r="I385" s="166"/>
      <c r="J385" s="167" t="n">
        <f aca="false">ROUND(I385*H385,2)</f>
        <v>0</v>
      </c>
      <c r="K385" s="163"/>
      <c r="L385" s="23"/>
      <c r="M385" s="168"/>
      <c r="N385" s="169" t="s">
        <v>39</v>
      </c>
      <c r="O385" s="60"/>
      <c r="P385" s="170" t="n">
        <f aca="false">O385*H385</f>
        <v>0</v>
      </c>
      <c r="Q385" s="170" t="n">
        <v>0.00098</v>
      </c>
      <c r="R385" s="170" t="n">
        <f aca="false">Q385*H385</f>
        <v>0.00098</v>
      </c>
      <c r="S385" s="170" t="n">
        <v>0</v>
      </c>
      <c r="T385" s="171" t="n">
        <f aca="false">S385*H385</f>
        <v>0</v>
      </c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R385" s="172" t="s">
        <v>213</v>
      </c>
      <c r="AT385" s="172" t="s">
        <v>132</v>
      </c>
      <c r="AU385" s="172" t="s">
        <v>81</v>
      </c>
      <c r="AY385" s="3" t="s">
        <v>130</v>
      </c>
      <c r="BE385" s="173" t="n">
        <f aca="false">IF(N385="základní",J385,0)</f>
        <v>0</v>
      </c>
      <c r="BF385" s="173" t="n">
        <f aca="false">IF(N385="snížená",J385,0)</f>
        <v>0</v>
      </c>
      <c r="BG385" s="173" t="n">
        <f aca="false">IF(N385="zákl. přenesená",J385,0)</f>
        <v>0</v>
      </c>
      <c r="BH385" s="173" t="n">
        <f aca="false">IF(N385="sníž. přenesená",J385,0)</f>
        <v>0</v>
      </c>
      <c r="BI385" s="173" t="n">
        <f aca="false">IF(N385="nulová",J385,0)</f>
        <v>0</v>
      </c>
      <c r="BJ385" s="3" t="s">
        <v>79</v>
      </c>
      <c r="BK385" s="173" t="n">
        <f aca="false">ROUND(I385*H385,2)</f>
        <v>0</v>
      </c>
      <c r="BL385" s="3" t="s">
        <v>213</v>
      </c>
      <c r="BM385" s="172" t="s">
        <v>855</v>
      </c>
    </row>
    <row r="386" s="27" customFormat="true" ht="24.15" hidden="false" customHeight="true" outlineLevel="0" collapsed="false">
      <c r="A386" s="22"/>
      <c r="B386" s="160"/>
      <c r="C386" s="161" t="s">
        <v>856</v>
      </c>
      <c r="D386" s="161" t="s">
        <v>132</v>
      </c>
      <c r="E386" s="162" t="s">
        <v>857</v>
      </c>
      <c r="F386" s="163" t="s">
        <v>858</v>
      </c>
      <c r="G386" s="164" t="s">
        <v>428</v>
      </c>
      <c r="H386" s="204"/>
      <c r="I386" s="166"/>
      <c r="J386" s="167" t="n">
        <f aca="false">ROUND(I386*H386,2)</f>
        <v>0</v>
      </c>
      <c r="K386" s="163" t="s">
        <v>143</v>
      </c>
      <c r="L386" s="23"/>
      <c r="M386" s="168"/>
      <c r="N386" s="169" t="s">
        <v>39</v>
      </c>
      <c r="O386" s="60"/>
      <c r="P386" s="170" t="n">
        <f aca="false">O386*H386</f>
        <v>0</v>
      </c>
      <c r="Q386" s="170" t="n">
        <v>0</v>
      </c>
      <c r="R386" s="170" t="n">
        <f aca="false">Q386*H386</f>
        <v>0</v>
      </c>
      <c r="S386" s="170" t="n">
        <v>0</v>
      </c>
      <c r="T386" s="171" t="n">
        <f aca="false">S386*H386</f>
        <v>0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72" t="s">
        <v>213</v>
      </c>
      <c r="AT386" s="172" t="s">
        <v>132</v>
      </c>
      <c r="AU386" s="172" t="s">
        <v>81</v>
      </c>
      <c r="AY386" s="3" t="s">
        <v>130</v>
      </c>
      <c r="BE386" s="173" t="n">
        <f aca="false">IF(N386="základní",J386,0)</f>
        <v>0</v>
      </c>
      <c r="BF386" s="173" t="n">
        <f aca="false">IF(N386="snížená",J386,0)</f>
        <v>0</v>
      </c>
      <c r="BG386" s="173" t="n">
        <f aca="false">IF(N386="zákl. přenesená",J386,0)</f>
        <v>0</v>
      </c>
      <c r="BH386" s="173" t="n">
        <f aca="false">IF(N386="sníž. přenesená",J386,0)</f>
        <v>0</v>
      </c>
      <c r="BI386" s="173" t="n">
        <f aca="false">IF(N386="nulová",J386,0)</f>
        <v>0</v>
      </c>
      <c r="BJ386" s="3" t="s">
        <v>79</v>
      </c>
      <c r="BK386" s="173" t="n">
        <f aca="false">ROUND(I386*H386,2)</f>
        <v>0</v>
      </c>
      <c r="BL386" s="3" t="s">
        <v>213</v>
      </c>
      <c r="BM386" s="172" t="s">
        <v>859</v>
      </c>
    </row>
    <row r="387" s="146" customFormat="true" ht="22.8" hidden="false" customHeight="true" outlineLevel="0" collapsed="false">
      <c r="B387" s="147"/>
      <c r="D387" s="148" t="s">
        <v>73</v>
      </c>
      <c r="E387" s="158" t="s">
        <v>860</v>
      </c>
      <c r="F387" s="158" t="s">
        <v>861</v>
      </c>
      <c r="I387" s="150"/>
      <c r="J387" s="159" t="n">
        <f aca="false">BK387</f>
        <v>0</v>
      </c>
      <c r="L387" s="147"/>
      <c r="M387" s="152"/>
      <c r="N387" s="153"/>
      <c r="O387" s="153"/>
      <c r="P387" s="154" t="n">
        <f aca="false">SUM(P388:P392)</f>
        <v>0</v>
      </c>
      <c r="Q387" s="153"/>
      <c r="R387" s="154" t="n">
        <f aca="false">SUM(R388:R392)</f>
        <v>0.001916</v>
      </c>
      <c r="S387" s="153"/>
      <c r="T387" s="155" t="n">
        <f aca="false">SUM(T388:T392)</f>
        <v>0</v>
      </c>
      <c r="AR387" s="148" t="s">
        <v>81</v>
      </c>
      <c r="AT387" s="156" t="s">
        <v>73</v>
      </c>
      <c r="AU387" s="156" t="s">
        <v>79</v>
      </c>
      <c r="AY387" s="148" t="s">
        <v>130</v>
      </c>
      <c r="BK387" s="157" t="n">
        <f aca="false">SUM(BK388:BK392)</f>
        <v>0</v>
      </c>
    </row>
    <row r="388" s="27" customFormat="true" ht="24.15" hidden="false" customHeight="true" outlineLevel="0" collapsed="false">
      <c r="A388" s="22"/>
      <c r="B388" s="160"/>
      <c r="C388" s="161" t="s">
        <v>862</v>
      </c>
      <c r="D388" s="161" t="s">
        <v>132</v>
      </c>
      <c r="E388" s="162" t="s">
        <v>863</v>
      </c>
      <c r="F388" s="163" t="s">
        <v>864</v>
      </c>
      <c r="G388" s="164" t="s">
        <v>154</v>
      </c>
      <c r="H388" s="165" t="n">
        <v>4.6</v>
      </c>
      <c r="I388" s="166"/>
      <c r="J388" s="167" t="n">
        <f aca="false">ROUND(I388*H388,2)</f>
        <v>0</v>
      </c>
      <c r="K388" s="163" t="s">
        <v>143</v>
      </c>
      <c r="L388" s="23"/>
      <c r="M388" s="168"/>
      <c r="N388" s="169" t="s">
        <v>39</v>
      </c>
      <c r="O388" s="60"/>
      <c r="P388" s="170" t="n">
        <f aca="false">O388*H388</f>
        <v>0</v>
      </c>
      <c r="Q388" s="170" t="n">
        <v>0.00017</v>
      </c>
      <c r="R388" s="170" t="n">
        <f aca="false">Q388*H388</f>
        <v>0.000782</v>
      </c>
      <c r="S388" s="170" t="n">
        <v>0</v>
      </c>
      <c r="T388" s="171" t="n">
        <f aca="false">S388*H388</f>
        <v>0</v>
      </c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R388" s="172" t="s">
        <v>213</v>
      </c>
      <c r="AT388" s="172" t="s">
        <v>132</v>
      </c>
      <c r="AU388" s="172" t="s">
        <v>81</v>
      </c>
      <c r="AY388" s="3" t="s">
        <v>130</v>
      </c>
      <c r="BE388" s="173" t="n">
        <f aca="false">IF(N388="základní",J388,0)</f>
        <v>0</v>
      </c>
      <c r="BF388" s="173" t="n">
        <f aca="false">IF(N388="snížená",J388,0)</f>
        <v>0</v>
      </c>
      <c r="BG388" s="173" t="n">
        <f aca="false">IF(N388="zákl. přenesená",J388,0)</f>
        <v>0</v>
      </c>
      <c r="BH388" s="173" t="n">
        <f aca="false">IF(N388="sníž. přenesená",J388,0)</f>
        <v>0</v>
      </c>
      <c r="BI388" s="173" t="n">
        <f aca="false">IF(N388="nulová",J388,0)</f>
        <v>0</v>
      </c>
      <c r="BJ388" s="3" t="s">
        <v>79</v>
      </c>
      <c r="BK388" s="173" t="n">
        <f aca="false">ROUND(I388*H388,2)</f>
        <v>0</v>
      </c>
      <c r="BL388" s="3" t="s">
        <v>213</v>
      </c>
      <c r="BM388" s="172" t="s">
        <v>865</v>
      </c>
    </row>
    <row r="389" s="174" customFormat="true" ht="12.8" hidden="false" customHeight="false" outlineLevel="0" collapsed="false">
      <c r="B389" s="175"/>
      <c r="D389" s="176" t="s">
        <v>145</v>
      </c>
      <c r="E389" s="177"/>
      <c r="F389" s="178" t="s">
        <v>866</v>
      </c>
      <c r="H389" s="179" t="n">
        <v>4.6</v>
      </c>
      <c r="I389" s="180"/>
      <c r="L389" s="175"/>
      <c r="M389" s="181"/>
      <c r="N389" s="182"/>
      <c r="O389" s="182"/>
      <c r="P389" s="182"/>
      <c r="Q389" s="182"/>
      <c r="R389" s="182"/>
      <c r="S389" s="182"/>
      <c r="T389" s="183"/>
      <c r="AT389" s="177" t="s">
        <v>145</v>
      </c>
      <c r="AU389" s="177" t="s">
        <v>81</v>
      </c>
      <c r="AV389" s="174" t="s">
        <v>81</v>
      </c>
      <c r="AW389" s="174" t="s">
        <v>31</v>
      </c>
      <c r="AX389" s="174" t="s">
        <v>79</v>
      </c>
      <c r="AY389" s="177" t="s">
        <v>130</v>
      </c>
    </row>
    <row r="390" s="27" customFormat="true" ht="24.15" hidden="false" customHeight="true" outlineLevel="0" collapsed="false">
      <c r="A390" s="22"/>
      <c r="B390" s="160"/>
      <c r="C390" s="161" t="s">
        <v>867</v>
      </c>
      <c r="D390" s="161" t="s">
        <v>132</v>
      </c>
      <c r="E390" s="162" t="s">
        <v>868</v>
      </c>
      <c r="F390" s="163" t="s">
        <v>869</v>
      </c>
      <c r="G390" s="164" t="s">
        <v>154</v>
      </c>
      <c r="H390" s="165" t="n">
        <v>4.6</v>
      </c>
      <c r="I390" s="166"/>
      <c r="J390" s="167" t="n">
        <f aca="false">ROUND(I390*H390,2)</f>
        <v>0</v>
      </c>
      <c r="K390" s="163" t="s">
        <v>143</v>
      </c>
      <c r="L390" s="23"/>
      <c r="M390" s="168"/>
      <c r="N390" s="169" t="s">
        <v>39</v>
      </c>
      <c r="O390" s="60"/>
      <c r="P390" s="170" t="n">
        <f aca="false">O390*H390</f>
        <v>0</v>
      </c>
      <c r="Q390" s="170" t="n">
        <v>0.00012</v>
      </c>
      <c r="R390" s="170" t="n">
        <f aca="false">Q390*H390</f>
        <v>0.000552</v>
      </c>
      <c r="S390" s="170" t="n">
        <v>0</v>
      </c>
      <c r="T390" s="171" t="n">
        <f aca="false">S390*H390</f>
        <v>0</v>
      </c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R390" s="172" t="s">
        <v>213</v>
      </c>
      <c r="AT390" s="172" t="s">
        <v>132</v>
      </c>
      <c r="AU390" s="172" t="s">
        <v>81</v>
      </c>
      <c r="AY390" s="3" t="s">
        <v>130</v>
      </c>
      <c r="BE390" s="173" t="n">
        <f aca="false">IF(N390="základní",J390,0)</f>
        <v>0</v>
      </c>
      <c r="BF390" s="173" t="n">
        <f aca="false">IF(N390="snížená",J390,0)</f>
        <v>0</v>
      </c>
      <c r="BG390" s="173" t="n">
        <f aca="false">IF(N390="zákl. přenesená",J390,0)</f>
        <v>0</v>
      </c>
      <c r="BH390" s="173" t="n">
        <f aca="false">IF(N390="sníž. přenesená",J390,0)</f>
        <v>0</v>
      </c>
      <c r="BI390" s="173" t="n">
        <f aca="false">IF(N390="nulová",J390,0)</f>
        <v>0</v>
      </c>
      <c r="BJ390" s="3" t="s">
        <v>79</v>
      </c>
      <c r="BK390" s="173" t="n">
        <f aca="false">ROUND(I390*H390,2)</f>
        <v>0</v>
      </c>
      <c r="BL390" s="3" t="s">
        <v>213</v>
      </c>
      <c r="BM390" s="172" t="s">
        <v>870</v>
      </c>
    </row>
    <row r="391" s="27" customFormat="true" ht="24.15" hidden="false" customHeight="true" outlineLevel="0" collapsed="false">
      <c r="A391" s="22"/>
      <c r="B391" s="160"/>
      <c r="C391" s="161" t="s">
        <v>871</v>
      </c>
      <c r="D391" s="161" t="s">
        <v>132</v>
      </c>
      <c r="E391" s="162" t="s">
        <v>872</v>
      </c>
      <c r="F391" s="163" t="s">
        <v>873</v>
      </c>
      <c r="G391" s="164" t="s">
        <v>154</v>
      </c>
      <c r="H391" s="165" t="n">
        <v>4.6</v>
      </c>
      <c r="I391" s="166"/>
      <c r="J391" s="167" t="n">
        <f aca="false">ROUND(I391*H391,2)</f>
        <v>0</v>
      </c>
      <c r="K391" s="163" t="s">
        <v>143</v>
      </c>
      <c r="L391" s="23"/>
      <c r="M391" s="168"/>
      <c r="N391" s="169" t="s">
        <v>39</v>
      </c>
      <c r="O391" s="60"/>
      <c r="P391" s="170" t="n">
        <f aca="false">O391*H391</f>
        <v>0</v>
      </c>
      <c r="Q391" s="170" t="n">
        <v>0.00012</v>
      </c>
      <c r="R391" s="170" t="n">
        <f aca="false">Q391*H391</f>
        <v>0.000552</v>
      </c>
      <c r="S391" s="170" t="n">
        <v>0</v>
      </c>
      <c r="T391" s="171" t="n">
        <f aca="false">S391*H391</f>
        <v>0</v>
      </c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R391" s="172" t="s">
        <v>213</v>
      </c>
      <c r="AT391" s="172" t="s">
        <v>132</v>
      </c>
      <c r="AU391" s="172" t="s">
        <v>81</v>
      </c>
      <c r="AY391" s="3" t="s">
        <v>130</v>
      </c>
      <c r="BE391" s="173" t="n">
        <f aca="false">IF(N391="základní",J391,0)</f>
        <v>0</v>
      </c>
      <c r="BF391" s="173" t="n">
        <f aca="false">IF(N391="snížená",J391,0)</f>
        <v>0</v>
      </c>
      <c r="BG391" s="173" t="n">
        <f aca="false">IF(N391="zákl. přenesená",J391,0)</f>
        <v>0</v>
      </c>
      <c r="BH391" s="173" t="n">
        <f aca="false">IF(N391="sníž. přenesená",J391,0)</f>
        <v>0</v>
      </c>
      <c r="BI391" s="173" t="n">
        <f aca="false">IF(N391="nulová",J391,0)</f>
        <v>0</v>
      </c>
      <c r="BJ391" s="3" t="s">
        <v>79</v>
      </c>
      <c r="BK391" s="173" t="n">
        <f aca="false">ROUND(I391*H391,2)</f>
        <v>0</v>
      </c>
      <c r="BL391" s="3" t="s">
        <v>213</v>
      </c>
      <c r="BM391" s="172" t="s">
        <v>874</v>
      </c>
    </row>
    <row r="392" s="27" customFormat="true" ht="16.5" hidden="false" customHeight="true" outlineLevel="0" collapsed="false">
      <c r="A392" s="22"/>
      <c r="B392" s="160"/>
      <c r="C392" s="161" t="s">
        <v>875</v>
      </c>
      <c r="D392" s="161" t="s">
        <v>132</v>
      </c>
      <c r="E392" s="162" t="s">
        <v>876</v>
      </c>
      <c r="F392" s="163" t="s">
        <v>877</v>
      </c>
      <c r="G392" s="164" t="s">
        <v>135</v>
      </c>
      <c r="H392" s="165" t="n">
        <v>1</v>
      </c>
      <c r="I392" s="166"/>
      <c r="J392" s="167" t="n">
        <f aca="false">ROUND(I392*H392,2)</f>
        <v>0</v>
      </c>
      <c r="K392" s="163"/>
      <c r="L392" s="23"/>
      <c r="M392" s="168"/>
      <c r="N392" s="169" t="s">
        <v>39</v>
      </c>
      <c r="O392" s="60"/>
      <c r="P392" s="170" t="n">
        <f aca="false">O392*H392</f>
        <v>0</v>
      </c>
      <c r="Q392" s="170" t="n">
        <v>3E-005</v>
      </c>
      <c r="R392" s="170" t="n">
        <f aca="false">Q392*H392</f>
        <v>3E-005</v>
      </c>
      <c r="S392" s="170" t="n">
        <v>0</v>
      </c>
      <c r="T392" s="171" t="n">
        <f aca="false">S392*H392</f>
        <v>0</v>
      </c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R392" s="172" t="s">
        <v>213</v>
      </c>
      <c r="AT392" s="172" t="s">
        <v>132</v>
      </c>
      <c r="AU392" s="172" t="s">
        <v>81</v>
      </c>
      <c r="AY392" s="3" t="s">
        <v>130</v>
      </c>
      <c r="BE392" s="173" t="n">
        <f aca="false">IF(N392="základní",J392,0)</f>
        <v>0</v>
      </c>
      <c r="BF392" s="173" t="n">
        <f aca="false">IF(N392="snížená",J392,0)</f>
        <v>0</v>
      </c>
      <c r="BG392" s="173" t="n">
        <f aca="false">IF(N392="zákl. přenesená",J392,0)</f>
        <v>0</v>
      </c>
      <c r="BH392" s="173" t="n">
        <f aca="false">IF(N392="sníž. přenesená",J392,0)</f>
        <v>0</v>
      </c>
      <c r="BI392" s="173" t="n">
        <f aca="false">IF(N392="nulová",J392,0)</f>
        <v>0</v>
      </c>
      <c r="BJ392" s="3" t="s">
        <v>79</v>
      </c>
      <c r="BK392" s="173" t="n">
        <f aca="false">ROUND(I392*H392,2)</f>
        <v>0</v>
      </c>
      <c r="BL392" s="3" t="s">
        <v>213</v>
      </c>
      <c r="BM392" s="172" t="s">
        <v>878</v>
      </c>
    </row>
    <row r="393" s="146" customFormat="true" ht="22.8" hidden="false" customHeight="true" outlineLevel="0" collapsed="false">
      <c r="B393" s="147"/>
      <c r="D393" s="148" t="s">
        <v>73</v>
      </c>
      <c r="E393" s="158" t="s">
        <v>879</v>
      </c>
      <c r="F393" s="158" t="s">
        <v>880</v>
      </c>
      <c r="I393" s="150"/>
      <c r="J393" s="159" t="n">
        <f aca="false">BK393</f>
        <v>0</v>
      </c>
      <c r="L393" s="147"/>
      <c r="M393" s="152"/>
      <c r="N393" s="153"/>
      <c r="O393" s="153"/>
      <c r="P393" s="154" t="n">
        <f aca="false">SUM(P394:P396)</f>
        <v>0</v>
      </c>
      <c r="Q393" s="153"/>
      <c r="R393" s="154" t="n">
        <f aca="false">SUM(R394:R396)</f>
        <v>0.004655</v>
      </c>
      <c r="S393" s="153"/>
      <c r="T393" s="155" t="n">
        <f aca="false">SUM(T394:T396)</f>
        <v>0</v>
      </c>
      <c r="AR393" s="148" t="s">
        <v>81</v>
      </c>
      <c r="AT393" s="156" t="s">
        <v>73</v>
      </c>
      <c r="AU393" s="156" t="s">
        <v>79</v>
      </c>
      <c r="AY393" s="148" t="s">
        <v>130</v>
      </c>
      <c r="BK393" s="157" t="n">
        <f aca="false">SUM(BK394:BK396)</f>
        <v>0</v>
      </c>
    </row>
    <row r="394" s="27" customFormat="true" ht="24.15" hidden="false" customHeight="true" outlineLevel="0" collapsed="false">
      <c r="A394" s="22"/>
      <c r="B394" s="160"/>
      <c r="C394" s="161" t="s">
        <v>881</v>
      </c>
      <c r="D394" s="161" t="s">
        <v>132</v>
      </c>
      <c r="E394" s="162" t="s">
        <v>882</v>
      </c>
      <c r="F394" s="163" t="s">
        <v>883</v>
      </c>
      <c r="G394" s="164" t="s">
        <v>154</v>
      </c>
      <c r="H394" s="165" t="n">
        <v>9.5</v>
      </c>
      <c r="I394" s="166"/>
      <c r="J394" s="167" t="n">
        <f aca="false">ROUND(I394*H394,2)</f>
        <v>0</v>
      </c>
      <c r="K394" s="163" t="s">
        <v>143</v>
      </c>
      <c r="L394" s="23"/>
      <c r="M394" s="168"/>
      <c r="N394" s="169" t="s">
        <v>39</v>
      </c>
      <c r="O394" s="60"/>
      <c r="P394" s="170" t="n">
        <f aca="false">O394*H394</f>
        <v>0</v>
      </c>
      <c r="Q394" s="170" t="n">
        <v>0.0002</v>
      </c>
      <c r="R394" s="170" t="n">
        <f aca="false">Q394*H394</f>
        <v>0.0019</v>
      </c>
      <c r="S394" s="170" t="n">
        <v>0</v>
      </c>
      <c r="T394" s="171" t="n">
        <f aca="false">S394*H394</f>
        <v>0</v>
      </c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R394" s="172" t="s">
        <v>213</v>
      </c>
      <c r="AT394" s="172" t="s">
        <v>132</v>
      </c>
      <c r="AU394" s="172" t="s">
        <v>81</v>
      </c>
      <c r="AY394" s="3" t="s">
        <v>130</v>
      </c>
      <c r="BE394" s="173" t="n">
        <f aca="false">IF(N394="základní",J394,0)</f>
        <v>0</v>
      </c>
      <c r="BF394" s="173" t="n">
        <f aca="false">IF(N394="snížená",J394,0)</f>
        <v>0</v>
      </c>
      <c r="BG394" s="173" t="n">
        <f aca="false">IF(N394="zákl. přenesená",J394,0)</f>
        <v>0</v>
      </c>
      <c r="BH394" s="173" t="n">
        <f aca="false">IF(N394="sníž. přenesená",J394,0)</f>
        <v>0</v>
      </c>
      <c r="BI394" s="173" t="n">
        <f aca="false">IF(N394="nulová",J394,0)</f>
        <v>0</v>
      </c>
      <c r="BJ394" s="3" t="s">
        <v>79</v>
      </c>
      <c r="BK394" s="173" t="n">
        <f aca="false">ROUND(I394*H394,2)</f>
        <v>0</v>
      </c>
      <c r="BL394" s="3" t="s">
        <v>213</v>
      </c>
      <c r="BM394" s="172" t="s">
        <v>884</v>
      </c>
    </row>
    <row r="395" s="174" customFormat="true" ht="12.8" hidden="false" customHeight="false" outlineLevel="0" collapsed="false">
      <c r="B395" s="175"/>
      <c r="D395" s="176" t="s">
        <v>145</v>
      </c>
      <c r="E395" s="177"/>
      <c r="F395" s="178" t="s">
        <v>784</v>
      </c>
      <c r="H395" s="179" t="n">
        <v>9.5</v>
      </c>
      <c r="I395" s="180"/>
      <c r="L395" s="175"/>
      <c r="M395" s="181"/>
      <c r="N395" s="182"/>
      <c r="O395" s="182"/>
      <c r="P395" s="182"/>
      <c r="Q395" s="182"/>
      <c r="R395" s="182"/>
      <c r="S395" s="182"/>
      <c r="T395" s="183"/>
      <c r="AT395" s="177" t="s">
        <v>145</v>
      </c>
      <c r="AU395" s="177" t="s">
        <v>81</v>
      </c>
      <c r="AV395" s="174" t="s">
        <v>81</v>
      </c>
      <c r="AW395" s="174" t="s">
        <v>31</v>
      </c>
      <c r="AX395" s="174" t="s">
        <v>79</v>
      </c>
      <c r="AY395" s="177" t="s">
        <v>130</v>
      </c>
    </row>
    <row r="396" s="27" customFormat="true" ht="24.15" hidden="false" customHeight="true" outlineLevel="0" collapsed="false">
      <c r="A396" s="22"/>
      <c r="B396" s="160"/>
      <c r="C396" s="161" t="s">
        <v>885</v>
      </c>
      <c r="D396" s="161" t="s">
        <v>132</v>
      </c>
      <c r="E396" s="162" t="s">
        <v>886</v>
      </c>
      <c r="F396" s="163" t="s">
        <v>887</v>
      </c>
      <c r="G396" s="164" t="s">
        <v>154</v>
      </c>
      <c r="H396" s="165" t="n">
        <v>9.5</v>
      </c>
      <c r="I396" s="166"/>
      <c r="J396" s="167" t="n">
        <f aca="false">ROUND(I396*H396,2)</f>
        <v>0</v>
      </c>
      <c r="K396" s="163" t="s">
        <v>143</v>
      </c>
      <c r="L396" s="23"/>
      <c r="M396" s="168"/>
      <c r="N396" s="169" t="s">
        <v>39</v>
      </c>
      <c r="O396" s="60"/>
      <c r="P396" s="170" t="n">
        <f aca="false">O396*H396</f>
        <v>0</v>
      </c>
      <c r="Q396" s="170" t="n">
        <v>0.00029</v>
      </c>
      <c r="R396" s="170" t="n">
        <f aca="false">Q396*H396</f>
        <v>0.002755</v>
      </c>
      <c r="S396" s="170" t="n">
        <v>0</v>
      </c>
      <c r="T396" s="171" t="n">
        <f aca="false">S396*H396</f>
        <v>0</v>
      </c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R396" s="172" t="s">
        <v>213</v>
      </c>
      <c r="AT396" s="172" t="s">
        <v>132</v>
      </c>
      <c r="AU396" s="172" t="s">
        <v>81</v>
      </c>
      <c r="AY396" s="3" t="s">
        <v>130</v>
      </c>
      <c r="BE396" s="173" t="n">
        <f aca="false">IF(N396="základní",J396,0)</f>
        <v>0</v>
      </c>
      <c r="BF396" s="173" t="n">
        <f aca="false">IF(N396="snížená",J396,0)</f>
        <v>0</v>
      </c>
      <c r="BG396" s="173" t="n">
        <f aca="false">IF(N396="zákl. přenesená",J396,0)</f>
        <v>0</v>
      </c>
      <c r="BH396" s="173" t="n">
        <f aca="false">IF(N396="sníž. přenesená",J396,0)</f>
        <v>0</v>
      </c>
      <c r="BI396" s="173" t="n">
        <f aca="false">IF(N396="nulová",J396,0)</f>
        <v>0</v>
      </c>
      <c r="BJ396" s="3" t="s">
        <v>79</v>
      </c>
      <c r="BK396" s="173" t="n">
        <f aca="false">ROUND(I396*H396,2)</f>
        <v>0</v>
      </c>
      <c r="BL396" s="3" t="s">
        <v>213</v>
      </c>
      <c r="BM396" s="172" t="s">
        <v>888</v>
      </c>
    </row>
    <row r="397" s="146" customFormat="true" ht="25.9" hidden="false" customHeight="true" outlineLevel="0" collapsed="false">
      <c r="B397" s="147"/>
      <c r="D397" s="148" t="s">
        <v>73</v>
      </c>
      <c r="E397" s="149" t="s">
        <v>889</v>
      </c>
      <c r="F397" s="149" t="s">
        <v>890</v>
      </c>
      <c r="I397" s="150"/>
      <c r="J397" s="151" t="n">
        <f aca="false">BK397</f>
        <v>0</v>
      </c>
      <c r="L397" s="147"/>
      <c r="M397" s="152"/>
      <c r="N397" s="153"/>
      <c r="O397" s="153"/>
      <c r="P397" s="154" t="n">
        <f aca="false">SUM(P398:P403)</f>
        <v>0</v>
      </c>
      <c r="Q397" s="153"/>
      <c r="R397" s="154" t="n">
        <f aca="false">SUM(R398:R403)</f>
        <v>0</v>
      </c>
      <c r="S397" s="153"/>
      <c r="T397" s="155" t="n">
        <f aca="false">SUM(T398:T403)</f>
        <v>0</v>
      </c>
      <c r="AR397" s="148" t="s">
        <v>136</v>
      </c>
      <c r="AT397" s="156" t="s">
        <v>73</v>
      </c>
      <c r="AU397" s="156" t="s">
        <v>74</v>
      </c>
      <c r="AY397" s="148" t="s">
        <v>130</v>
      </c>
      <c r="BK397" s="157" t="n">
        <f aca="false">SUM(BK398:BK403)</f>
        <v>0</v>
      </c>
    </row>
    <row r="398" s="27" customFormat="true" ht="16.5" hidden="false" customHeight="true" outlineLevel="0" collapsed="false">
      <c r="A398" s="22"/>
      <c r="B398" s="160"/>
      <c r="C398" s="161" t="s">
        <v>891</v>
      </c>
      <c r="D398" s="161" t="s">
        <v>132</v>
      </c>
      <c r="E398" s="162" t="s">
        <v>892</v>
      </c>
      <c r="F398" s="163" t="s">
        <v>893</v>
      </c>
      <c r="G398" s="164" t="s">
        <v>894</v>
      </c>
      <c r="H398" s="165" t="n">
        <v>4</v>
      </c>
      <c r="I398" s="166"/>
      <c r="J398" s="167" t="n">
        <f aca="false">ROUND(I398*H398,2)</f>
        <v>0</v>
      </c>
      <c r="K398" s="163" t="s">
        <v>143</v>
      </c>
      <c r="L398" s="23"/>
      <c r="M398" s="168"/>
      <c r="N398" s="169" t="s">
        <v>39</v>
      </c>
      <c r="O398" s="60"/>
      <c r="P398" s="170" t="n">
        <f aca="false">O398*H398</f>
        <v>0</v>
      </c>
      <c r="Q398" s="170" t="n">
        <v>0</v>
      </c>
      <c r="R398" s="170" t="n">
        <f aca="false">Q398*H398</f>
        <v>0</v>
      </c>
      <c r="S398" s="170" t="n">
        <v>0</v>
      </c>
      <c r="T398" s="171" t="n">
        <f aca="false">S398*H398</f>
        <v>0</v>
      </c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R398" s="172" t="s">
        <v>895</v>
      </c>
      <c r="AT398" s="172" t="s">
        <v>132</v>
      </c>
      <c r="AU398" s="172" t="s">
        <v>79</v>
      </c>
      <c r="AY398" s="3" t="s">
        <v>130</v>
      </c>
      <c r="BE398" s="173" t="n">
        <f aca="false">IF(N398="základní",J398,0)</f>
        <v>0</v>
      </c>
      <c r="BF398" s="173" t="n">
        <f aca="false">IF(N398="snížená",J398,0)</f>
        <v>0</v>
      </c>
      <c r="BG398" s="173" t="n">
        <f aca="false">IF(N398="zákl. přenesená",J398,0)</f>
        <v>0</v>
      </c>
      <c r="BH398" s="173" t="n">
        <f aca="false">IF(N398="sníž. přenesená",J398,0)</f>
        <v>0</v>
      </c>
      <c r="BI398" s="173" t="n">
        <f aca="false">IF(N398="nulová",J398,0)</f>
        <v>0</v>
      </c>
      <c r="BJ398" s="3" t="s">
        <v>79</v>
      </c>
      <c r="BK398" s="173" t="n">
        <f aca="false">ROUND(I398*H398,2)</f>
        <v>0</v>
      </c>
      <c r="BL398" s="3" t="s">
        <v>895</v>
      </c>
      <c r="BM398" s="172" t="s">
        <v>896</v>
      </c>
    </row>
    <row r="399" s="174" customFormat="true" ht="12.8" hidden="false" customHeight="false" outlineLevel="0" collapsed="false">
      <c r="B399" s="175"/>
      <c r="D399" s="176" t="s">
        <v>145</v>
      </c>
      <c r="E399" s="177"/>
      <c r="F399" s="178" t="s">
        <v>897</v>
      </c>
      <c r="H399" s="179" t="n">
        <v>4</v>
      </c>
      <c r="I399" s="180"/>
      <c r="L399" s="175"/>
      <c r="M399" s="181"/>
      <c r="N399" s="182"/>
      <c r="O399" s="182"/>
      <c r="P399" s="182"/>
      <c r="Q399" s="182"/>
      <c r="R399" s="182"/>
      <c r="S399" s="182"/>
      <c r="T399" s="183"/>
      <c r="AT399" s="177" t="s">
        <v>145</v>
      </c>
      <c r="AU399" s="177" t="s">
        <v>79</v>
      </c>
      <c r="AV399" s="174" t="s">
        <v>81</v>
      </c>
      <c r="AW399" s="174" t="s">
        <v>31</v>
      </c>
      <c r="AX399" s="174" t="s">
        <v>79</v>
      </c>
      <c r="AY399" s="177" t="s">
        <v>130</v>
      </c>
    </row>
    <row r="400" s="27" customFormat="true" ht="16.5" hidden="false" customHeight="true" outlineLevel="0" collapsed="false">
      <c r="A400" s="22"/>
      <c r="B400" s="160"/>
      <c r="C400" s="161" t="s">
        <v>898</v>
      </c>
      <c r="D400" s="161" t="s">
        <v>132</v>
      </c>
      <c r="E400" s="162" t="s">
        <v>899</v>
      </c>
      <c r="F400" s="163" t="s">
        <v>900</v>
      </c>
      <c r="G400" s="164" t="s">
        <v>894</v>
      </c>
      <c r="H400" s="165" t="n">
        <v>8</v>
      </c>
      <c r="I400" s="166"/>
      <c r="J400" s="167" t="n">
        <f aca="false">ROUND(I400*H400,2)</f>
        <v>0</v>
      </c>
      <c r="K400" s="163" t="s">
        <v>143</v>
      </c>
      <c r="L400" s="23"/>
      <c r="M400" s="168"/>
      <c r="N400" s="169" t="s">
        <v>39</v>
      </c>
      <c r="O400" s="60"/>
      <c r="P400" s="170" t="n">
        <f aca="false">O400*H400</f>
        <v>0</v>
      </c>
      <c r="Q400" s="170" t="n">
        <v>0</v>
      </c>
      <c r="R400" s="170" t="n">
        <f aca="false">Q400*H400</f>
        <v>0</v>
      </c>
      <c r="S400" s="170" t="n">
        <v>0</v>
      </c>
      <c r="T400" s="171" t="n">
        <f aca="false">S400*H400</f>
        <v>0</v>
      </c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R400" s="172" t="s">
        <v>895</v>
      </c>
      <c r="AT400" s="172" t="s">
        <v>132</v>
      </c>
      <c r="AU400" s="172" t="s">
        <v>79</v>
      </c>
      <c r="AY400" s="3" t="s">
        <v>130</v>
      </c>
      <c r="BE400" s="173" t="n">
        <f aca="false">IF(N400="základní",J400,0)</f>
        <v>0</v>
      </c>
      <c r="BF400" s="173" t="n">
        <f aca="false">IF(N400="snížená",J400,0)</f>
        <v>0</v>
      </c>
      <c r="BG400" s="173" t="n">
        <f aca="false">IF(N400="zákl. přenesená",J400,0)</f>
        <v>0</v>
      </c>
      <c r="BH400" s="173" t="n">
        <f aca="false">IF(N400="sníž. přenesená",J400,0)</f>
        <v>0</v>
      </c>
      <c r="BI400" s="173" t="n">
        <f aca="false">IF(N400="nulová",J400,0)</f>
        <v>0</v>
      </c>
      <c r="BJ400" s="3" t="s">
        <v>79</v>
      </c>
      <c r="BK400" s="173" t="n">
        <f aca="false">ROUND(I400*H400,2)</f>
        <v>0</v>
      </c>
      <c r="BL400" s="3" t="s">
        <v>895</v>
      </c>
      <c r="BM400" s="172" t="s">
        <v>901</v>
      </c>
    </row>
    <row r="401" s="174" customFormat="true" ht="12.8" hidden="false" customHeight="false" outlineLevel="0" collapsed="false">
      <c r="B401" s="175"/>
      <c r="D401" s="176" t="s">
        <v>145</v>
      </c>
      <c r="E401" s="177"/>
      <c r="F401" s="178" t="s">
        <v>902</v>
      </c>
      <c r="H401" s="179" t="n">
        <v>6</v>
      </c>
      <c r="I401" s="180"/>
      <c r="L401" s="175"/>
      <c r="M401" s="181"/>
      <c r="N401" s="182"/>
      <c r="O401" s="182"/>
      <c r="P401" s="182"/>
      <c r="Q401" s="182"/>
      <c r="R401" s="182"/>
      <c r="S401" s="182"/>
      <c r="T401" s="183"/>
      <c r="AT401" s="177" t="s">
        <v>145</v>
      </c>
      <c r="AU401" s="177" t="s">
        <v>79</v>
      </c>
      <c r="AV401" s="174" t="s">
        <v>81</v>
      </c>
      <c r="AW401" s="174" t="s">
        <v>31</v>
      </c>
      <c r="AX401" s="174" t="s">
        <v>74</v>
      </c>
      <c r="AY401" s="177" t="s">
        <v>130</v>
      </c>
    </row>
    <row r="402" s="174" customFormat="true" ht="12.8" hidden="false" customHeight="false" outlineLevel="0" collapsed="false">
      <c r="B402" s="175"/>
      <c r="D402" s="176" t="s">
        <v>145</v>
      </c>
      <c r="E402" s="177"/>
      <c r="F402" s="178" t="s">
        <v>903</v>
      </c>
      <c r="H402" s="179" t="n">
        <v>2</v>
      </c>
      <c r="I402" s="180"/>
      <c r="L402" s="175"/>
      <c r="M402" s="181"/>
      <c r="N402" s="182"/>
      <c r="O402" s="182"/>
      <c r="P402" s="182"/>
      <c r="Q402" s="182"/>
      <c r="R402" s="182"/>
      <c r="S402" s="182"/>
      <c r="T402" s="183"/>
      <c r="AT402" s="177" t="s">
        <v>145</v>
      </c>
      <c r="AU402" s="177" t="s">
        <v>79</v>
      </c>
      <c r="AV402" s="174" t="s">
        <v>81</v>
      </c>
      <c r="AW402" s="174" t="s">
        <v>31</v>
      </c>
      <c r="AX402" s="174" t="s">
        <v>74</v>
      </c>
      <c r="AY402" s="177" t="s">
        <v>130</v>
      </c>
    </row>
    <row r="403" s="194" customFormat="true" ht="12.8" hidden="false" customHeight="false" outlineLevel="0" collapsed="false">
      <c r="B403" s="195"/>
      <c r="D403" s="176" t="s">
        <v>145</v>
      </c>
      <c r="E403" s="196"/>
      <c r="F403" s="197" t="s">
        <v>209</v>
      </c>
      <c r="H403" s="198" t="n">
        <v>8</v>
      </c>
      <c r="I403" s="199"/>
      <c r="L403" s="195"/>
      <c r="M403" s="200"/>
      <c r="N403" s="201"/>
      <c r="O403" s="201"/>
      <c r="P403" s="201"/>
      <c r="Q403" s="201"/>
      <c r="R403" s="201"/>
      <c r="S403" s="201"/>
      <c r="T403" s="202"/>
      <c r="AT403" s="196" t="s">
        <v>145</v>
      </c>
      <c r="AU403" s="196" t="s">
        <v>79</v>
      </c>
      <c r="AV403" s="194" t="s">
        <v>136</v>
      </c>
      <c r="AW403" s="194" t="s">
        <v>31</v>
      </c>
      <c r="AX403" s="194" t="s">
        <v>79</v>
      </c>
      <c r="AY403" s="196" t="s">
        <v>130</v>
      </c>
    </row>
    <row r="404" s="146" customFormat="true" ht="25.9" hidden="false" customHeight="true" outlineLevel="0" collapsed="false">
      <c r="B404" s="147"/>
      <c r="D404" s="148" t="s">
        <v>73</v>
      </c>
      <c r="E404" s="149" t="s">
        <v>904</v>
      </c>
      <c r="F404" s="149" t="s">
        <v>905</v>
      </c>
      <c r="I404" s="150"/>
      <c r="J404" s="151" t="n">
        <f aca="false">BK404</f>
        <v>0</v>
      </c>
      <c r="L404" s="147"/>
      <c r="M404" s="152"/>
      <c r="N404" s="153"/>
      <c r="O404" s="153"/>
      <c r="P404" s="154" t="n">
        <f aca="false">P405+P407+P409</f>
        <v>0</v>
      </c>
      <c r="Q404" s="153"/>
      <c r="R404" s="154" t="n">
        <f aca="false">R405+R407+R409</f>
        <v>0</v>
      </c>
      <c r="S404" s="153"/>
      <c r="T404" s="155" t="n">
        <f aca="false">T405+T407+T409</f>
        <v>0</v>
      </c>
      <c r="AR404" s="148" t="s">
        <v>157</v>
      </c>
      <c r="AT404" s="156" t="s">
        <v>73</v>
      </c>
      <c r="AU404" s="156" t="s">
        <v>74</v>
      </c>
      <c r="AY404" s="148" t="s">
        <v>130</v>
      </c>
      <c r="BK404" s="157" t="n">
        <f aca="false">BK405+BK407+BK409</f>
        <v>0</v>
      </c>
    </row>
    <row r="405" s="146" customFormat="true" ht="22.8" hidden="false" customHeight="true" outlineLevel="0" collapsed="false">
      <c r="B405" s="147"/>
      <c r="D405" s="148" t="s">
        <v>73</v>
      </c>
      <c r="E405" s="158" t="s">
        <v>906</v>
      </c>
      <c r="F405" s="158" t="s">
        <v>907</v>
      </c>
      <c r="I405" s="150"/>
      <c r="J405" s="159" t="n">
        <f aca="false">BK405</f>
        <v>0</v>
      </c>
      <c r="L405" s="147"/>
      <c r="M405" s="152"/>
      <c r="N405" s="153"/>
      <c r="O405" s="153"/>
      <c r="P405" s="154" t="n">
        <f aca="false">P406</f>
        <v>0</v>
      </c>
      <c r="Q405" s="153"/>
      <c r="R405" s="154" t="n">
        <f aca="false">R406</f>
        <v>0</v>
      </c>
      <c r="S405" s="153"/>
      <c r="T405" s="155" t="n">
        <f aca="false">T406</f>
        <v>0</v>
      </c>
      <c r="AR405" s="148" t="s">
        <v>157</v>
      </c>
      <c r="AT405" s="156" t="s">
        <v>73</v>
      </c>
      <c r="AU405" s="156" t="s">
        <v>79</v>
      </c>
      <c r="AY405" s="148" t="s">
        <v>130</v>
      </c>
      <c r="BK405" s="157" t="n">
        <f aca="false">BK406</f>
        <v>0</v>
      </c>
    </row>
    <row r="406" s="27" customFormat="true" ht="16.5" hidden="false" customHeight="true" outlineLevel="0" collapsed="false">
      <c r="A406" s="22"/>
      <c r="B406" s="160"/>
      <c r="C406" s="161" t="s">
        <v>908</v>
      </c>
      <c r="D406" s="161" t="s">
        <v>132</v>
      </c>
      <c r="E406" s="162" t="s">
        <v>909</v>
      </c>
      <c r="F406" s="163" t="s">
        <v>910</v>
      </c>
      <c r="G406" s="164" t="s">
        <v>135</v>
      </c>
      <c r="H406" s="165" t="n">
        <v>1</v>
      </c>
      <c r="I406" s="166"/>
      <c r="J406" s="167" t="n">
        <f aca="false">ROUND(I406*H406,2)</f>
        <v>0</v>
      </c>
      <c r="K406" s="163" t="s">
        <v>143</v>
      </c>
      <c r="L406" s="23"/>
      <c r="M406" s="168"/>
      <c r="N406" s="169" t="s">
        <v>39</v>
      </c>
      <c r="O406" s="60"/>
      <c r="P406" s="170" t="n">
        <f aca="false">O406*H406</f>
        <v>0</v>
      </c>
      <c r="Q406" s="170" t="n">
        <v>0</v>
      </c>
      <c r="R406" s="170" t="n">
        <f aca="false">Q406*H406</f>
        <v>0</v>
      </c>
      <c r="S406" s="170" t="n">
        <v>0</v>
      </c>
      <c r="T406" s="171" t="n">
        <f aca="false">S406*H406</f>
        <v>0</v>
      </c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R406" s="172" t="s">
        <v>911</v>
      </c>
      <c r="AT406" s="172" t="s">
        <v>132</v>
      </c>
      <c r="AU406" s="172" t="s">
        <v>81</v>
      </c>
      <c r="AY406" s="3" t="s">
        <v>130</v>
      </c>
      <c r="BE406" s="173" t="n">
        <f aca="false">IF(N406="základní",J406,0)</f>
        <v>0</v>
      </c>
      <c r="BF406" s="173" t="n">
        <f aca="false">IF(N406="snížená",J406,0)</f>
        <v>0</v>
      </c>
      <c r="BG406" s="173" t="n">
        <f aca="false">IF(N406="zákl. přenesená",J406,0)</f>
        <v>0</v>
      </c>
      <c r="BH406" s="173" t="n">
        <f aca="false">IF(N406="sníž. přenesená",J406,0)</f>
        <v>0</v>
      </c>
      <c r="BI406" s="173" t="n">
        <f aca="false">IF(N406="nulová",J406,0)</f>
        <v>0</v>
      </c>
      <c r="BJ406" s="3" t="s">
        <v>79</v>
      </c>
      <c r="BK406" s="173" t="n">
        <f aca="false">ROUND(I406*H406,2)</f>
        <v>0</v>
      </c>
      <c r="BL406" s="3" t="s">
        <v>911</v>
      </c>
      <c r="BM406" s="172" t="s">
        <v>912</v>
      </c>
    </row>
    <row r="407" s="146" customFormat="true" ht="22.8" hidden="false" customHeight="true" outlineLevel="0" collapsed="false">
      <c r="B407" s="147"/>
      <c r="D407" s="148" t="s">
        <v>73</v>
      </c>
      <c r="E407" s="158" t="s">
        <v>913</v>
      </c>
      <c r="F407" s="158" t="s">
        <v>914</v>
      </c>
      <c r="I407" s="150"/>
      <c r="J407" s="159" t="n">
        <f aca="false">BK407</f>
        <v>0</v>
      </c>
      <c r="L407" s="147"/>
      <c r="M407" s="152"/>
      <c r="N407" s="153"/>
      <c r="O407" s="153"/>
      <c r="P407" s="154" t="n">
        <f aca="false">P408</f>
        <v>0</v>
      </c>
      <c r="Q407" s="153"/>
      <c r="R407" s="154" t="n">
        <f aca="false">R408</f>
        <v>0</v>
      </c>
      <c r="S407" s="153"/>
      <c r="T407" s="155" t="n">
        <f aca="false">T408</f>
        <v>0</v>
      </c>
      <c r="AR407" s="148" t="s">
        <v>157</v>
      </c>
      <c r="AT407" s="156" t="s">
        <v>73</v>
      </c>
      <c r="AU407" s="156" t="s">
        <v>79</v>
      </c>
      <c r="AY407" s="148" t="s">
        <v>130</v>
      </c>
      <c r="BK407" s="157" t="n">
        <f aca="false">BK408</f>
        <v>0</v>
      </c>
    </row>
    <row r="408" s="27" customFormat="true" ht="16.5" hidden="false" customHeight="true" outlineLevel="0" collapsed="false">
      <c r="A408" s="22"/>
      <c r="B408" s="160"/>
      <c r="C408" s="161" t="s">
        <v>915</v>
      </c>
      <c r="D408" s="161" t="s">
        <v>132</v>
      </c>
      <c r="E408" s="162" t="s">
        <v>916</v>
      </c>
      <c r="F408" s="163" t="s">
        <v>917</v>
      </c>
      <c r="G408" s="164" t="s">
        <v>135</v>
      </c>
      <c r="H408" s="165" t="n">
        <v>1</v>
      </c>
      <c r="I408" s="166"/>
      <c r="J408" s="167" t="n">
        <f aca="false">ROUND(I408*H408,2)</f>
        <v>0</v>
      </c>
      <c r="K408" s="163" t="s">
        <v>143</v>
      </c>
      <c r="L408" s="23"/>
      <c r="M408" s="168"/>
      <c r="N408" s="169" t="s">
        <v>39</v>
      </c>
      <c r="O408" s="60"/>
      <c r="P408" s="170" t="n">
        <f aca="false">O408*H408</f>
        <v>0</v>
      </c>
      <c r="Q408" s="170" t="n">
        <v>0</v>
      </c>
      <c r="R408" s="170" t="n">
        <f aca="false">Q408*H408</f>
        <v>0</v>
      </c>
      <c r="S408" s="170" t="n">
        <v>0</v>
      </c>
      <c r="T408" s="171" t="n">
        <f aca="false">S408*H408</f>
        <v>0</v>
      </c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R408" s="172" t="s">
        <v>911</v>
      </c>
      <c r="AT408" s="172" t="s">
        <v>132</v>
      </c>
      <c r="AU408" s="172" t="s">
        <v>81</v>
      </c>
      <c r="AY408" s="3" t="s">
        <v>130</v>
      </c>
      <c r="BE408" s="173" t="n">
        <f aca="false">IF(N408="základní",J408,0)</f>
        <v>0</v>
      </c>
      <c r="BF408" s="173" t="n">
        <f aca="false">IF(N408="snížená",J408,0)</f>
        <v>0</v>
      </c>
      <c r="BG408" s="173" t="n">
        <f aca="false">IF(N408="zákl. přenesená",J408,0)</f>
        <v>0</v>
      </c>
      <c r="BH408" s="173" t="n">
        <f aca="false">IF(N408="sníž. přenesená",J408,0)</f>
        <v>0</v>
      </c>
      <c r="BI408" s="173" t="n">
        <f aca="false">IF(N408="nulová",J408,0)</f>
        <v>0</v>
      </c>
      <c r="BJ408" s="3" t="s">
        <v>79</v>
      </c>
      <c r="BK408" s="173" t="n">
        <f aca="false">ROUND(I408*H408,2)</f>
        <v>0</v>
      </c>
      <c r="BL408" s="3" t="s">
        <v>911</v>
      </c>
      <c r="BM408" s="172" t="s">
        <v>918</v>
      </c>
    </row>
    <row r="409" s="146" customFormat="true" ht="22.8" hidden="false" customHeight="true" outlineLevel="0" collapsed="false">
      <c r="B409" s="147"/>
      <c r="D409" s="148" t="s">
        <v>73</v>
      </c>
      <c r="E409" s="158" t="s">
        <v>919</v>
      </c>
      <c r="F409" s="158" t="s">
        <v>920</v>
      </c>
      <c r="I409" s="150"/>
      <c r="J409" s="159" t="n">
        <f aca="false">BK409</f>
        <v>0</v>
      </c>
      <c r="L409" s="147"/>
      <c r="M409" s="152"/>
      <c r="N409" s="153"/>
      <c r="O409" s="153"/>
      <c r="P409" s="154" t="n">
        <f aca="false">P410</f>
        <v>0</v>
      </c>
      <c r="Q409" s="153"/>
      <c r="R409" s="154" t="n">
        <f aca="false">R410</f>
        <v>0</v>
      </c>
      <c r="S409" s="153"/>
      <c r="T409" s="155" t="n">
        <f aca="false">T410</f>
        <v>0</v>
      </c>
      <c r="AR409" s="148" t="s">
        <v>157</v>
      </c>
      <c r="AT409" s="156" t="s">
        <v>73</v>
      </c>
      <c r="AU409" s="156" t="s">
        <v>79</v>
      </c>
      <c r="AY409" s="148" t="s">
        <v>130</v>
      </c>
      <c r="BK409" s="157" t="n">
        <f aca="false">BK410</f>
        <v>0</v>
      </c>
    </row>
    <row r="410" s="27" customFormat="true" ht="16.5" hidden="false" customHeight="true" outlineLevel="0" collapsed="false">
      <c r="A410" s="22"/>
      <c r="B410" s="160"/>
      <c r="C410" s="161" t="s">
        <v>921</v>
      </c>
      <c r="D410" s="161" t="s">
        <v>132</v>
      </c>
      <c r="E410" s="162" t="s">
        <v>922</v>
      </c>
      <c r="F410" s="163" t="s">
        <v>923</v>
      </c>
      <c r="G410" s="164" t="s">
        <v>135</v>
      </c>
      <c r="H410" s="165" t="n">
        <v>1</v>
      </c>
      <c r="I410" s="166"/>
      <c r="J410" s="167" t="n">
        <f aca="false">ROUND(I410*H410,2)</f>
        <v>0</v>
      </c>
      <c r="K410" s="163" t="s">
        <v>143</v>
      </c>
      <c r="L410" s="23"/>
      <c r="M410" s="205"/>
      <c r="N410" s="206" t="s">
        <v>39</v>
      </c>
      <c r="O410" s="207"/>
      <c r="P410" s="208" t="n">
        <f aca="false">O410*H410</f>
        <v>0</v>
      </c>
      <c r="Q410" s="208" t="n">
        <v>0</v>
      </c>
      <c r="R410" s="208" t="n">
        <f aca="false">Q410*H410</f>
        <v>0</v>
      </c>
      <c r="S410" s="208" t="n">
        <v>0</v>
      </c>
      <c r="T410" s="209" t="n">
        <f aca="false">S410*H410</f>
        <v>0</v>
      </c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R410" s="172" t="s">
        <v>911</v>
      </c>
      <c r="AT410" s="172" t="s">
        <v>132</v>
      </c>
      <c r="AU410" s="172" t="s">
        <v>81</v>
      </c>
      <c r="AY410" s="3" t="s">
        <v>130</v>
      </c>
      <c r="BE410" s="173" t="n">
        <f aca="false">IF(N410="základní",J410,0)</f>
        <v>0</v>
      </c>
      <c r="BF410" s="173" t="n">
        <f aca="false">IF(N410="snížená",J410,0)</f>
        <v>0</v>
      </c>
      <c r="BG410" s="173" t="n">
        <f aca="false">IF(N410="zákl. přenesená",J410,0)</f>
        <v>0</v>
      </c>
      <c r="BH410" s="173" t="n">
        <f aca="false">IF(N410="sníž. přenesená",J410,0)</f>
        <v>0</v>
      </c>
      <c r="BI410" s="173" t="n">
        <f aca="false">IF(N410="nulová",J410,0)</f>
        <v>0</v>
      </c>
      <c r="BJ410" s="3" t="s">
        <v>79</v>
      </c>
      <c r="BK410" s="173" t="n">
        <f aca="false">ROUND(I410*H410,2)</f>
        <v>0</v>
      </c>
      <c r="BL410" s="3" t="s">
        <v>911</v>
      </c>
      <c r="BM410" s="172" t="s">
        <v>924</v>
      </c>
    </row>
    <row r="411" s="27" customFormat="true" ht="6.95" hidden="false" customHeight="true" outlineLevel="0" collapsed="false">
      <c r="A411" s="22"/>
      <c r="B411" s="44"/>
      <c r="C411" s="45"/>
      <c r="D411" s="45"/>
      <c r="E411" s="45"/>
      <c r="F411" s="45"/>
      <c r="G411" s="45"/>
      <c r="H411" s="45"/>
      <c r="I411" s="45"/>
      <c r="J411" s="45"/>
      <c r="K411" s="45"/>
      <c r="L411" s="23"/>
      <c r="M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</row>
  </sheetData>
  <autoFilter ref="C138:K410"/>
  <mergeCells count="6">
    <mergeCell ref="L2:V2"/>
    <mergeCell ref="E7:H7"/>
    <mergeCell ref="E16:H16"/>
    <mergeCell ref="E25:H25"/>
    <mergeCell ref="E85:H85"/>
    <mergeCell ref="E131:H13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2022-07-18T09:07:51Z</dcterms:created>
  <dc:creator>Eva-TOSH\Eva</dc:creator>
  <dc:description/>
  <dc:language>cs-CZ</dc:language>
  <cp:lastModifiedBy/>
  <dcterms:modified xsi:type="dcterms:W3CDTF">2022-07-18T11:14:30Z</dcterms:modified>
  <cp:revision>1</cp:revision>
  <dc:subject/>
  <dc:title/>
</cp:coreProperties>
</file>